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202300"/>
  <mc:AlternateContent xmlns:mc="http://schemas.openxmlformats.org/markup-compatibility/2006">
    <mc:Choice Requires="x15">
      <x15ac:absPath xmlns:x15ac="http://schemas.microsoft.com/office/spreadsheetml/2010/11/ac" url="C:\Users\paul\Downloads\"/>
    </mc:Choice>
  </mc:AlternateContent>
  <xr:revisionPtr revIDLastSave="0" documentId="8_{DE053D28-8024-4065-AC7B-7E38C8A5EF62}" xr6:coauthVersionLast="47" xr6:coauthVersionMax="47" xr10:uidLastSave="{00000000-0000-0000-0000-000000000000}"/>
  <bookViews>
    <workbookView xWindow="-38520" yWindow="-120" windowWidth="38640" windowHeight="21120" activeTab="1" xr2:uid="{00000000-000D-0000-FFFF-FFFF00000000}"/>
  </bookViews>
  <sheets>
    <sheet name="All Data" sheetId="1" r:id="rId1"/>
    <sheet name="State Highlight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4" l="1"/>
  <c r="Q26" i="4"/>
  <c r="O26" i="4"/>
  <c r="L26" i="4"/>
  <c r="H26" i="4"/>
  <c r="D26" i="4"/>
  <c r="B26" i="4"/>
  <c r="M23" i="4"/>
  <c r="I23" i="4"/>
  <c r="E23" i="4"/>
  <c r="I22" i="4"/>
  <c r="E22" i="4"/>
  <c r="I21" i="4"/>
  <c r="E21" i="4"/>
  <c r="I20" i="4"/>
  <c r="E20" i="4"/>
  <c r="I19" i="4"/>
  <c r="E19" i="4"/>
  <c r="M18" i="4"/>
  <c r="I18" i="4"/>
  <c r="E18" i="4"/>
  <c r="M17" i="4"/>
  <c r="I17" i="4"/>
  <c r="E17" i="4"/>
  <c r="I16" i="4"/>
  <c r="E16" i="4"/>
  <c r="I15" i="4"/>
  <c r="E15" i="4"/>
  <c r="I14" i="4"/>
  <c r="E14" i="4"/>
  <c r="I13" i="4"/>
  <c r="E13" i="4"/>
  <c r="M12" i="4"/>
  <c r="I12" i="4"/>
  <c r="E12" i="4"/>
  <c r="M11" i="4"/>
  <c r="I11" i="4"/>
  <c r="E11" i="4"/>
  <c r="I10" i="4"/>
  <c r="E10" i="4"/>
  <c r="M9" i="4"/>
  <c r="I9" i="4"/>
  <c r="E9" i="4"/>
  <c r="M8" i="4"/>
  <c r="I8" i="4"/>
  <c r="E8" i="4"/>
  <c r="M7" i="4"/>
  <c r="I7" i="4"/>
  <c r="E7" i="4"/>
  <c r="I6" i="4"/>
  <c r="E6" i="4"/>
  <c r="M5" i="4"/>
  <c r="I5" i="4"/>
  <c r="E5" i="4"/>
  <c r="M4" i="4"/>
  <c r="I4" i="4"/>
  <c r="E4" i="4"/>
  <c r="M3" i="4"/>
  <c r="I3" i="4"/>
  <c r="E3" i="4"/>
  <c r="I2" i="4"/>
  <c r="E2" i="4"/>
  <c r="CN27" i="1"/>
  <c r="CM27" i="1"/>
  <c r="AW27" i="1"/>
  <c r="AQ27" i="1"/>
  <c r="AJ27" i="1"/>
  <c r="DA27" i="1"/>
  <c r="CZ27" i="1"/>
  <c r="CZ26" i="1"/>
  <c r="DA26" i="1"/>
  <c r="DA3" i="1"/>
  <c r="DA4" i="1"/>
  <c r="DA5" i="1"/>
  <c r="DA6" i="1"/>
  <c r="DA7" i="1"/>
  <c r="DA8" i="1"/>
  <c r="DA9" i="1"/>
  <c r="DA10" i="1"/>
  <c r="DA11" i="1"/>
  <c r="DA12" i="1"/>
  <c r="DA13" i="1"/>
  <c r="DA14" i="1"/>
  <c r="DA15" i="1"/>
  <c r="DA16" i="1"/>
  <c r="DA17" i="1"/>
  <c r="DA18" i="1"/>
  <c r="DA19" i="1"/>
  <c r="DA20" i="1"/>
  <c r="DA21" i="1"/>
  <c r="DA22" i="1"/>
  <c r="DA23" i="1"/>
  <c r="CZ3" i="1"/>
  <c r="CZ4" i="1"/>
  <c r="CZ5" i="1"/>
  <c r="CZ6" i="1"/>
  <c r="CZ7" i="1"/>
  <c r="CZ8" i="1"/>
  <c r="CZ9" i="1"/>
  <c r="CZ10" i="1"/>
  <c r="CZ11" i="1"/>
  <c r="CZ12" i="1"/>
  <c r="CZ13" i="1"/>
  <c r="CZ14" i="1"/>
  <c r="CZ15" i="1"/>
  <c r="CZ16" i="1"/>
  <c r="CZ17" i="1"/>
  <c r="CZ18" i="1"/>
  <c r="CZ19" i="1"/>
  <c r="CZ20" i="1"/>
  <c r="CZ21" i="1"/>
  <c r="CZ22" i="1"/>
  <c r="CZ23" i="1"/>
  <c r="DA2" i="1"/>
  <c r="CZ2" i="1"/>
  <c r="CY27" i="1"/>
  <c r="CX27" i="1"/>
  <c r="CY26" i="1"/>
  <c r="CY3" i="1"/>
  <c r="CY4" i="1"/>
  <c r="CY5" i="1"/>
  <c r="CY6" i="1"/>
  <c r="CY7" i="1"/>
  <c r="CY8" i="1"/>
  <c r="CY9" i="1"/>
  <c r="CY10" i="1"/>
  <c r="CY11" i="1"/>
  <c r="CY12" i="1"/>
  <c r="CY13" i="1"/>
  <c r="CY14" i="1"/>
  <c r="CY15" i="1"/>
  <c r="CY16" i="1"/>
  <c r="CY17" i="1"/>
  <c r="CY18" i="1"/>
  <c r="CY19" i="1"/>
  <c r="CY20" i="1"/>
  <c r="CY21" i="1"/>
  <c r="CY22" i="1"/>
  <c r="CY23" i="1"/>
  <c r="CY2" i="1"/>
  <c r="CX26" i="1"/>
  <c r="CX23" i="1"/>
  <c r="CX3" i="1"/>
  <c r="CX4" i="1"/>
  <c r="CX5" i="1"/>
  <c r="CX6" i="1"/>
  <c r="CX7" i="1"/>
  <c r="CX8" i="1"/>
  <c r="CX9" i="1"/>
  <c r="CX10" i="1"/>
  <c r="CX11" i="1"/>
  <c r="CX12" i="1"/>
  <c r="CX13" i="1"/>
  <c r="CX14" i="1"/>
  <c r="CX15" i="1"/>
  <c r="CX16" i="1"/>
  <c r="CX17" i="1"/>
  <c r="CX18" i="1"/>
  <c r="CX19" i="1"/>
  <c r="CX20" i="1"/>
  <c r="CX21" i="1"/>
  <c r="CX22" i="1"/>
  <c r="CX2" i="1"/>
  <c r="CW27" i="1"/>
  <c r="CW26" i="1"/>
  <c r="CW3" i="1"/>
  <c r="CW4" i="1"/>
  <c r="CW5" i="1"/>
  <c r="CW6" i="1"/>
  <c r="CW7" i="1"/>
  <c r="CW8" i="1"/>
  <c r="CW9" i="1"/>
  <c r="CW10" i="1"/>
  <c r="CW11" i="1"/>
  <c r="CW12" i="1"/>
  <c r="CW13" i="1"/>
  <c r="CW14" i="1"/>
  <c r="CW15" i="1"/>
  <c r="CW16" i="1"/>
  <c r="CW17" i="1"/>
  <c r="CW18" i="1"/>
  <c r="CW19" i="1"/>
  <c r="CW20" i="1"/>
  <c r="CW21" i="1"/>
  <c r="CW22" i="1"/>
  <c r="CW23" i="1"/>
  <c r="CW2" i="1"/>
  <c r="CS27" i="1"/>
  <c r="BW27" i="1" s="1"/>
  <c r="CR26" i="1"/>
  <c r="CR27" i="1" s="1"/>
  <c r="BV27" i="1" s="1"/>
  <c r="CS26" i="1"/>
  <c r="CU26" i="1"/>
  <c r="CU27" i="1" s="1"/>
  <c r="BY27" i="1" s="1"/>
  <c r="CV26" i="1"/>
  <c r="CV27" i="1" s="1"/>
  <c r="BZ27" i="1" s="1"/>
  <c r="CQ26" i="1"/>
  <c r="CQ27" i="1" s="1"/>
  <c r="BU27" i="1" s="1"/>
  <c r="CV3" i="1"/>
  <c r="CV4" i="1"/>
  <c r="CV5" i="1"/>
  <c r="CV6" i="1"/>
  <c r="CV7" i="1"/>
  <c r="CV8" i="1"/>
  <c r="CV9" i="1"/>
  <c r="CV10" i="1"/>
  <c r="CV11" i="1"/>
  <c r="CV12" i="1"/>
  <c r="CV13" i="1"/>
  <c r="CV14" i="1"/>
  <c r="CV15" i="1"/>
  <c r="CV16" i="1"/>
  <c r="CV17" i="1"/>
  <c r="CV18" i="1"/>
  <c r="CV19" i="1"/>
  <c r="CV20" i="1"/>
  <c r="CV21" i="1"/>
  <c r="CV22" i="1"/>
  <c r="CV23" i="1"/>
  <c r="CU3" i="1"/>
  <c r="CU4" i="1"/>
  <c r="CU5" i="1"/>
  <c r="CU6" i="1"/>
  <c r="CU7" i="1"/>
  <c r="CU8" i="1"/>
  <c r="CU9" i="1"/>
  <c r="CU10" i="1"/>
  <c r="CU11" i="1"/>
  <c r="CU12" i="1"/>
  <c r="CU13" i="1"/>
  <c r="CU14" i="1"/>
  <c r="CU15" i="1"/>
  <c r="CU16" i="1"/>
  <c r="CU17" i="1"/>
  <c r="CU18" i="1"/>
  <c r="CU19" i="1"/>
  <c r="CU20" i="1"/>
  <c r="CU21" i="1"/>
  <c r="CU22" i="1"/>
  <c r="CU23" i="1"/>
  <c r="CT3" i="1"/>
  <c r="CT4" i="1"/>
  <c r="CT5" i="1"/>
  <c r="CT6" i="1"/>
  <c r="CT7" i="1"/>
  <c r="CT8" i="1"/>
  <c r="CT26" i="1" s="1"/>
  <c r="CT27" i="1" s="1"/>
  <c r="BX27" i="1" s="1"/>
  <c r="CT9" i="1"/>
  <c r="CT10" i="1"/>
  <c r="CT11" i="1"/>
  <c r="CT12" i="1"/>
  <c r="CT13" i="1"/>
  <c r="CT14" i="1"/>
  <c r="CT15" i="1"/>
  <c r="CT16" i="1"/>
  <c r="CT17" i="1"/>
  <c r="CT18" i="1"/>
  <c r="CT19" i="1"/>
  <c r="CT20" i="1"/>
  <c r="CT21" i="1"/>
  <c r="CT22" i="1"/>
  <c r="CT23" i="1"/>
  <c r="CS3" i="1"/>
  <c r="CS4" i="1"/>
  <c r="CS5" i="1"/>
  <c r="CS6" i="1"/>
  <c r="CS7" i="1"/>
  <c r="CS8" i="1"/>
  <c r="CS9" i="1"/>
  <c r="CS10" i="1"/>
  <c r="CS11" i="1"/>
  <c r="CS12" i="1"/>
  <c r="CS13" i="1"/>
  <c r="CS14" i="1"/>
  <c r="CS15" i="1"/>
  <c r="CS16" i="1"/>
  <c r="CS17" i="1"/>
  <c r="CS18" i="1"/>
  <c r="CS19" i="1"/>
  <c r="CS20" i="1"/>
  <c r="CS21" i="1"/>
  <c r="CS22" i="1"/>
  <c r="CS23" i="1"/>
  <c r="CR3" i="1"/>
  <c r="CR4" i="1"/>
  <c r="CR5" i="1"/>
  <c r="CR6" i="1"/>
  <c r="CR7" i="1"/>
  <c r="CR8" i="1"/>
  <c r="CR9" i="1"/>
  <c r="CR10" i="1"/>
  <c r="CR11" i="1"/>
  <c r="CR12" i="1"/>
  <c r="CR13" i="1"/>
  <c r="CR14" i="1"/>
  <c r="CR15" i="1"/>
  <c r="CR16" i="1"/>
  <c r="CR17" i="1"/>
  <c r="CR18" i="1"/>
  <c r="CR19" i="1"/>
  <c r="CR20" i="1"/>
  <c r="CR21" i="1"/>
  <c r="CR22" i="1"/>
  <c r="CR23" i="1"/>
  <c r="CQ3" i="1"/>
  <c r="CQ4" i="1"/>
  <c r="CQ5" i="1"/>
  <c r="CQ6" i="1"/>
  <c r="CQ7" i="1"/>
  <c r="CQ8" i="1"/>
  <c r="CQ9" i="1"/>
  <c r="CQ10" i="1"/>
  <c r="CQ11" i="1"/>
  <c r="CQ12" i="1"/>
  <c r="CQ13" i="1"/>
  <c r="CQ14" i="1"/>
  <c r="CQ15" i="1"/>
  <c r="CQ16" i="1"/>
  <c r="CQ17" i="1"/>
  <c r="CQ18" i="1"/>
  <c r="CQ19" i="1"/>
  <c r="CQ20" i="1"/>
  <c r="CQ21" i="1"/>
  <c r="CQ22" i="1"/>
  <c r="CQ23" i="1"/>
  <c r="CV2" i="1"/>
  <c r="CU2" i="1"/>
  <c r="CT2" i="1"/>
  <c r="CS2" i="1"/>
  <c r="CR2" i="1"/>
  <c r="CQ2" i="1"/>
  <c r="CD26" i="1"/>
  <c r="CE26" i="1"/>
  <c r="CE27" i="1" s="1"/>
  <c r="CF26" i="1"/>
  <c r="CF27" i="1" s="1"/>
  <c r="CG26" i="1"/>
  <c r="CC26" i="1"/>
  <c r="CI26" i="1"/>
  <c r="CJ26" i="1"/>
  <c r="BQ27" i="1"/>
  <c r="BM26" i="1"/>
  <c r="BM27" i="1" s="1"/>
  <c r="BN26" i="1"/>
  <c r="BO26" i="1"/>
  <c r="BP26" i="1"/>
  <c r="BP27" i="1" s="1"/>
  <c r="BQ26" i="1"/>
  <c r="BR26" i="1"/>
  <c r="BS26" i="1"/>
  <c r="BS27" i="1" s="1"/>
  <c r="BT26" i="1"/>
  <c r="BT27" i="1" s="1"/>
  <c r="BL26" i="1"/>
  <c r="BN27" i="1" s="1"/>
  <c r="BK26" i="1"/>
  <c r="BB26" i="1"/>
  <c r="BD27" i="1" s="1"/>
  <c r="BC26" i="1"/>
  <c r="BC27" i="1" s="1"/>
  <c r="BD26" i="1"/>
  <c r="BE26" i="1"/>
  <c r="BF26" i="1"/>
  <c r="BG26" i="1"/>
  <c r="BH26" i="1"/>
  <c r="BI27" i="1" s="1"/>
  <c r="BA26" i="1"/>
  <c r="AT27" i="1"/>
  <c r="AU27" i="1"/>
  <c r="AU26" i="1"/>
  <c r="D26" i="1"/>
  <c r="D27" i="1" s="1"/>
  <c r="E26" i="1"/>
  <c r="F26" i="1"/>
  <c r="G26" i="1"/>
  <c r="H26" i="1"/>
  <c r="I26" i="1"/>
  <c r="J26" i="1"/>
  <c r="K26" i="1"/>
  <c r="L26" i="1"/>
  <c r="M26" i="1"/>
  <c r="N26" i="1"/>
  <c r="O26" i="1"/>
  <c r="P26" i="1"/>
  <c r="Q26" i="1"/>
  <c r="R26" i="1"/>
  <c r="S26" i="1"/>
  <c r="S27" i="1" s="1"/>
  <c r="T26" i="1"/>
  <c r="T27" i="1" s="1"/>
  <c r="U26" i="1"/>
  <c r="U27" i="1" s="1"/>
  <c r="V26" i="1"/>
  <c r="V27" i="1" s="1"/>
  <c r="W26" i="1"/>
  <c r="X26" i="1"/>
  <c r="X27" i="1" s="1"/>
  <c r="Y26" i="1"/>
  <c r="Y27" i="1" s="1"/>
  <c r="Z26" i="1"/>
  <c r="AA26" i="1"/>
  <c r="AB26" i="1"/>
  <c r="AC26" i="1"/>
  <c r="AC27" i="1" s="1"/>
  <c r="AD26" i="1"/>
  <c r="AF27" i="1" s="1"/>
  <c r="AE26" i="1"/>
  <c r="AF26" i="1"/>
  <c r="AG26" i="1"/>
  <c r="AG27" i="1" s="1"/>
  <c r="AH26" i="1"/>
  <c r="AH27" i="1" s="1"/>
  <c r="AI26" i="1"/>
  <c r="AI27" i="1" s="1"/>
  <c r="AK26" i="1"/>
  <c r="AP27" i="1" s="1"/>
  <c r="AL26" i="1"/>
  <c r="AL27" i="1" s="1"/>
  <c r="AM26" i="1"/>
  <c r="AM27" i="1" s="1"/>
  <c r="AN26" i="1"/>
  <c r="AO26" i="1"/>
  <c r="AP26" i="1"/>
  <c r="AR26" i="1"/>
  <c r="AR27" i="1" s="1"/>
  <c r="AS26" i="1"/>
  <c r="AS27" i="1" s="1"/>
  <c r="AT26" i="1"/>
  <c r="C26" i="1"/>
  <c r="O27" i="1" s="1"/>
  <c r="R27" i="1" l="1"/>
  <c r="Q27" i="1"/>
  <c r="Z27" i="1"/>
  <c r="AD27" i="1"/>
  <c r="AO27" i="1"/>
  <c r="BF27" i="1"/>
  <c r="AB27" i="1"/>
  <c r="AE27" i="1"/>
  <c r="BE27" i="1"/>
  <c r="P27" i="1"/>
  <c r="AA27" i="1"/>
  <c r="W27" i="1"/>
  <c r="AK27" i="1"/>
  <c r="AN27" i="1"/>
</calcChain>
</file>

<file path=xl/sharedStrings.xml><?xml version="1.0" encoding="utf-8"?>
<sst xmlns="http://schemas.openxmlformats.org/spreadsheetml/2006/main" count="327" uniqueCount="197">
  <si>
    <t>State</t>
  </si>
  <si>
    <t>Person Completing Report</t>
  </si>
  <si>
    <t>AR</t>
  </si>
  <si>
    <t>Paul Lazenby &amp; Misty Butler</t>
  </si>
  <si>
    <t>Yes</t>
  </si>
  <si>
    <t>No</t>
  </si>
  <si>
    <t>TX</t>
  </si>
  <si>
    <t>Lesli Itz</t>
  </si>
  <si>
    <t>MI</t>
  </si>
  <si>
    <t>Dianna Erickson</t>
  </si>
  <si>
    <t xml:space="preserve">We previously had removed the requirement to apply for Pell. At this time we are providing information on additional sources of state aid that recipients may be eligible for so that they are not solely reliant on TEACH funding. </t>
  </si>
  <si>
    <t>IA</t>
  </si>
  <si>
    <t>Ashley Otte</t>
  </si>
  <si>
    <t>none.</t>
  </si>
  <si>
    <t>OH</t>
  </si>
  <si>
    <t>Shamell Baxter</t>
  </si>
  <si>
    <t>no changes expected</t>
  </si>
  <si>
    <t>AL</t>
  </si>
  <si>
    <t>Mariah Scarver</t>
  </si>
  <si>
    <t>None, recipients can continue to use the scholarship in conjunction with their pell if they still qualify. We currently implement credit limits, associate can take up to 3 classes or 9 credits per semester, bachelors can take up to 4 classes or 12 credits.</t>
  </si>
  <si>
    <t>NC</t>
  </si>
  <si>
    <t>Amy Duffy</t>
  </si>
  <si>
    <t>CCDBG (CCDF)</t>
  </si>
  <si>
    <t>N/A</t>
  </si>
  <si>
    <t>WI</t>
  </si>
  <si>
    <t>Sachi Cullen</t>
  </si>
  <si>
    <t>N/A - Wisconsin does not require recipients to apply for federal financial aid</t>
  </si>
  <si>
    <t>MO</t>
  </si>
  <si>
    <t>Beth Ann Lang</t>
  </si>
  <si>
    <t>With the changes in Pell, we will no longer require recipients apply since they cannot take 15 credits a semester. We are removing this language from our applications and handbook.</t>
  </si>
  <si>
    <t>SC</t>
  </si>
  <si>
    <t>Whitney White-Anderson</t>
  </si>
  <si>
    <t>UT</t>
  </si>
  <si>
    <t>Katie Ricord</t>
  </si>
  <si>
    <t>None at this time. We have had several recipients reach out concerned with this.</t>
  </si>
  <si>
    <t>NH</t>
  </si>
  <si>
    <t>Diane Manning</t>
  </si>
  <si>
    <t>No changes expected</t>
  </si>
  <si>
    <t>NE</t>
  </si>
  <si>
    <t>Julie Warford</t>
  </si>
  <si>
    <t>We are cautiously optimistic that we will not have any changes.</t>
  </si>
  <si>
    <t>VT</t>
  </si>
  <si>
    <t>Brenda Schramm</t>
  </si>
  <si>
    <t xml:space="preserve">We are working to support students who are potentially impacted by the changes to Pell Grant eligibility. Vermont has  scholarships that many of our recipients are eligible for, which will help with any reduction in financial aid they might have received from Pell Grants. </t>
  </si>
  <si>
    <t>FL</t>
  </si>
  <si>
    <t>Laura Richardson</t>
  </si>
  <si>
    <t>We do not anticipate any changes.</t>
  </si>
  <si>
    <t>PA</t>
  </si>
  <si>
    <t>Laurie Litz</t>
  </si>
  <si>
    <t>None at this time.</t>
  </si>
  <si>
    <t>RI</t>
  </si>
  <si>
    <t>Marinel Russo</t>
  </si>
  <si>
    <t>We do anticipate challenges - we are not sure what those will be but we assume it will be related to decreased funding due to SFRF funds ending in March '26 and having to navigate a greater demand for TEACH scholarships.  RIAEYC will be meeting with the funder to discuss these potential challenges and draw up a plan.</t>
  </si>
  <si>
    <t>ME</t>
  </si>
  <si>
    <t>Morgan Tolin</t>
  </si>
  <si>
    <t>MN</t>
  </si>
  <si>
    <t>Erin Young</t>
  </si>
  <si>
    <t>CO</t>
  </si>
  <si>
    <t>Shannon Hall</t>
  </si>
  <si>
    <t>NV</t>
  </si>
  <si>
    <t>Jill Arnold and Carly DeLaHunt</t>
  </si>
  <si>
    <t>State dollars</t>
  </si>
  <si>
    <t xml:space="preserve">We are making students aware of the changes to the Pell Grant eligibility. We held a webinar to inform them that Pell now requires that they complete 30 credits a year while TEACH only pays for 15 credits per year. </t>
  </si>
  <si>
    <t>IN</t>
  </si>
  <si>
    <t>Lindsay Philpott &amp; Hanan Osman</t>
  </si>
  <si>
    <t>Total Recipients FY25</t>
  </si>
  <si>
    <t>Total Without Grad in Family (First Gen)</t>
  </si>
  <si>
    <t>Total American Indian or Alaska Native</t>
  </si>
  <si>
    <t>Total Asian</t>
  </si>
  <si>
    <t>Total Black or African American</t>
  </si>
  <si>
    <t>Total Hispanic or Latino</t>
  </si>
  <si>
    <t>Total Middle Eastern or North African</t>
  </si>
  <si>
    <t>Total Native Hawaiian or Pacific Islander</t>
  </si>
  <si>
    <t>Total White</t>
  </si>
  <si>
    <t>Total Two or More Races</t>
  </si>
  <si>
    <t>Total Other Race</t>
  </si>
  <si>
    <t>Total No Answer Given Race/Ethnicity</t>
  </si>
  <si>
    <t>Total Directors</t>
  </si>
  <si>
    <t>Total Teachers</t>
  </si>
  <si>
    <t>Total FCCP</t>
  </si>
  <si>
    <t>Total Non-Direct Care</t>
  </si>
  <si>
    <t>Total No Title</t>
  </si>
  <si>
    <t>Total Other Role</t>
  </si>
  <si>
    <t>Total Head Start Recipients</t>
  </si>
  <si>
    <t>Total Work in State PreK</t>
  </si>
  <si>
    <t>Total Subsidy</t>
  </si>
  <si>
    <t>Total work with Children Under 3</t>
  </si>
  <si>
    <t>Total work with Children 3 - 5</t>
  </si>
  <si>
    <t>Total CDA Assessment Model</t>
  </si>
  <si>
    <t>Total CDA Coursework Model</t>
  </si>
  <si>
    <t>Total State Credential</t>
  </si>
  <si>
    <t>Total Licensure</t>
  </si>
  <si>
    <t>Total Associate Model</t>
  </si>
  <si>
    <t>Total Associate Low Credit model</t>
  </si>
  <si>
    <t>Total Associate Stipend model</t>
  </si>
  <si>
    <t>Total Associate Apprentice model</t>
  </si>
  <si>
    <t>Associate model Without Grad in Family (First Gen)</t>
  </si>
  <si>
    <t>Associate model Making Less than 15/hr</t>
  </si>
  <si>
    <t>Associate GPA</t>
  </si>
  <si>
    <t>Total Bachelor Model</t>
  </si>
  <si>
    <t>Total Bachelor Low Credit model</t>
  </si>
  <si>
    <t>Total Bachelor Stipend model</t>
  </si>
  <si>
    <t>Total Bachelor Apprentice model</t>
  </si>
  <si>
    <t>Bachelor model Without Grad in Family (First Gen)</t>
  </si>
  <si>
    <t>Bachelor model Making Less than 15/hr</t>
  </si>
  <si>
    <t>Bachelor GPA</t>
  </si>
  <si>
    <t>Total Masters model</t>
  </si>
  <si>
    <t>Total Masters Stipend model</t>
  </si>
  <si>
    <t>Masters model Without Grad in Family (First Gen)</t>
  </si>
  <si>
    <t>Masters model Making Less than 15/hr</t>
  </si>
  <si>
    <t>Total Recipients EVER</t>
  </si>
  <si>
    <t>Teacher Hourly Earning</t>
  </si>
  <si>
    <t>Associate Teacher Hourly Earning</t>
  </si>
  <si>
    <t>Bachelor Teacher Hourly Earning</t>
  </si>
  <si>
    <t>Apprenticeship Yes/No</t>
  </si>
  <si>
    <t>Apprenticeship Number supported</t>
  </si>
  <si>
    <t>Total Employers</t>
  </si>
  <si>
    <t>Total Centers</t>
  </si>
  <si>
    <t>Total FCCH</t>
  </si>
  <si>
    <t>Total Public School</t>
  </si>
  <si>
    <t>Total Non-ECE setting</t>
  </si>
  <si>
    <t>Total Children Benefited</t>
  </si>
  <si>
    <t>Total Credits Earned FY25</t>
  </si>
  <si>
    <t>Average Credits Per Recipient FY25</t>
  </si>
  <si>
    <t>Average Credits Per Recip Last Year (FY24)</t>
  </si>
  <si>
    <t>CDA Completed / Graduates</t>
  </si>
  <si>
    <t>Associate Graduates</t>
  </si>
  <si>
    <t>Associate Grads Without Grad in Family (First Gen)</t>
  </si>
  <si>
    <t>Associate Grads Making Less than 15/hr</t>
  </si>
  <si>
    <t>Bachelor Grads</t>
  </si>
  <si>
    <t>Bachelor Grads Without Grad in Family (First Gen)</t>
  </si>
  <si>
    <t>Bachelor Grads Making Less than 15/hr</t>
  </si>
  <si>
    <t>Masters Grads</t>
  </si>
  <si>
    <t>Masters Grads Without Grad in Family (First Gen)</t>
  </si>
  <si>
    <t>Masters Grads Making Less than 15/hr</t>
  </si>
  <si>
    <t>Completed Contract Associate Average Credits</t>
  </si>
  <si>
    <t>Completed Contract Associate Wage Increase</t>
  </si>
  <si>
    <t>Completed Contract Associate Turnover Rate</t>
  </si>
  <si>
    <t>Completed Contract Bachelor Average Credits</t>
  </si>
  <si>
    <t>Completed Contract Bachelor Wage Increase</t>
  </si>
  <si>
    <t>Completed Contract Bachelor Turnover Rate</t>
  </si>
  <si>
    <t>Funding Types</t>
  </si>
  <si>
    <t>PreK Funds Yes/No</t>
  </si>
  <si>
    <t>TEACH Expenditures Last Year (FY24)</t>
  </si>
  <si>
    <t>TEACH Expenditures This Year (FY25)</t>
  </si>
  <si>
    <t>Total Federal Funding This Year (FY25)</t>
  </si>
  <si>
    <t>Total spent on Scholarship activities (FY25)</t>
  </si>
  <si>
    <t>Next Year Expected Funding (FY26)</t>
  </si>
  <si>
    <t>Workforce Stabilization Still Available Yes/No</t>
  </si>
  <si>
    <t>Number of Community Colleges</t>
  </si>
  <si>
    <t>Number of Universities</t>
  </si>
  <si>
    <t>Anticipated Pell changes</t>
  </si>
  <si>
    <t>Consumer Survey Complete Yes/No</t>
  </si>
  <si>
    <t>Percent Sponsor Recommend</t>
  </si>
  <si>
    <t>Percent Participant Recommend</t>
  </si>
  <si>
    <t>Number Advisory Mtgs</t>
  </si>
  <si>
    <t>SUMS</t>
  </si>
  <si>
    <t>National %</t>
  </si>
  <si>
    <t>CCDBG (CCDF), PDG, Private (foundation, grants, etc.)</t>
  </si>
  <si>
    <t>CCDBG (CCDF), Other</t>
  </si>
  <si>
    <t>Private (foundation, grants, etc.), State dollars</t>
  </si>
  <si>
    <t>CCDBG (CCDF), State dollars</t>
  </si>
  <si>
    <t>CCDBG (CCDF), State dollars, Other</t>
  </si>
  <si>
    <t>CCDBG (CCDF), PDG</t>
  </si>
  <si>
    <t>CCDBG (CCDF), Private (foundation, grants, etc.), State dollars</t>
  </si>
  <si>
    <t>CCDBG (CCDF), Private (foundation, grants, etc.), Other</t>
  </si>
  <si>
    <t>CCDBG (CCDF), PDG, State dollars, Private (foundation, grants, etc.)</t>
  </si>
  <si>
    <t>14 Yes</t>
  </si>
  <si>
    <t>4 Yes</t>
  </si>
  <si>
    <t>22 states</t>
  </si>
  <si>
    <t>6 Yes</t>
  </si>
  <si>
    <t>Weighted Nat'l Associate Average Credits</t>
  </si>
  <si>
    <t>Weighted Nat'l Associate Wage Increase</t>
  </si>
  <si>
    <t>Weighted Nat'l Associate Turnover Rate</t>
  </si>
  <si>
    <t>Weighted Nat'l Bachelor Average Credits</t>
  </si>
  <si>
    <t>Weighted Nat'l Bachelor Wage Increase</t>
  </si>
  <si>
    <t>Weighted Nat'l Bachelor Turnover Rate</t>
  </si>
  <si>
    <t>Weighted Nat'l Teacher Hourly Earning</t>
  </si>
  <si>
    <t>Weighted Nat'l Percent Sponsor Recommend</t>
  </si>
  <si>
    <t>Weighted Nat'l Percent Participant Recommend</t>
  </si>
  <si>
    <t>Weighted Nat'l Associate GPA</t>
  </si>
  <si>
    <t>Weighted Nat'l Bachelor GPA</t>
  </si>
  <si>
    <t>omitted NH and TX from weight</t>
  </si>
  <si>
    <t>We are continually looking at our policy on scholars accepting student loans. Many of our scholars currently receive PELL and may need additional assistance if they lose this assistance.  
We will keep an eye on this and if changes are needed, we will may look at changes allowing students to accept loans under very specific circumstances.</t>
  </si>
  <si>
    <t>Percent First Generation</t>
  </si>
  <si>
    <t>Percent recipients on Associate Degree models</t>
  </si>
  <si>
    <t>Percent Associate Degree Recipients who are First Generation</t>
  </si>
  <si>
    <t>Percent recipients on Bachelor Degree models</t>
  </si>
  <si>
    <t>Percent Bachelor Degree Recipients who are First Generation</t>
  </si>
  <si>
    <t>Percent recipients on Masters Degree models</t>
  </si>
  <si>
    <t>Percent Masters Degree Recipients who are First Generation</t>
  </si>
  <si>
    <t>Percent Associate Degree Grads who are First Generation</t>
  </si>
  <si>
    <t>Bachelor Graduates</t>
  </si>
  <si>
    <t>Percent Bachelor Degree Grads who are First Generation</t>
  </si>
  <si>
    <t>Masters Graduates</t>
  </si>
  <si>
    <t>Percent Masters Degree Grads who are First Generation</t>
  </si>
  <si>
    <t>ARKANSAS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</si>
</sst>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0.0%"/>
    <numFmt numFmtId="166" formatCode="&quot;$&quot;#,##0.00"/>
  </numFmts>
  <fonts count="7" x14ac:knownFonts="1">
    <font>
      <sz val="10"/>
      <color theme="1"/>
      <name val="Aptos Narrow"/>
      <family val="2"/>
      <scheme val="minor"/>
    </font>
    <font>
      <b/>
      <sz val="10"/>
      <color theme="1"/>
      <name val="Aptos Narrow"/>
      <family val="2"/>
      <scheme val="minor"/>
    </font>
    <font>
      <sz val="10"/>
      <color theme="1"/>
      <name val="Aptos Narrow"/>
      <family val="2"/>
      <scheme val="minor"/>
    </font>
    <font>
      <b/>
      <sz val="10"/>
      <color theme="1"/>
      <name val="Aptos Narrow"/>
      <family val="2"/>
      <scheme val="minor"/>
    </font>
    <font>
      <sz val="10"/>
      <color theme="1"/>
      <name val="Aptos Narrow"/>
      <family val="2"/>
      <scheme val="minor"/>
    </font>
    <font>
      <b/>
      <sz val="10"/>
      <color rgb="FF000000"/>
      <name val="Aptos Narrow"/>
      <family val="2"/>
      <scheme val="minor"/>
    </font>
    <font>
      <sz val="12"/>
      <color theme="1"/>
      <name val="Aptos Narrow"/>
      <family val="2"/>
      <scheme val="minor"/>
    </font>
  </fonts>
  <fills count="9">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1"/>
        <bgColor indexed="64"/>
      </patternFill>
    </fill>
    <fill>
      <patternFill patternType="solid">
        <fgColor rgb="FFFFFF00"/>
        <bgColor indexed="64"/>
      </patternFill>
    </fill>
  </fills>
  <borders count="1">
    <border>
      <left/>
      <right/>
      <top/>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58">
    <xf numFmtId="0" fontId="0" fillId="0" borderId="0" xfId="0"/>
    <xf numFmtId="49" fontId="0" fillId="0" borderId="0" xfId="0" applyNumberFormat="1" applyAlignment="1">
      <alignment vertical="top"/>
    </xf>
    <xf numFmtId="0" fontId="0" fillId="0" borderId="0" xfId="0" applyAlignment="1">
      <alignment vertical="top"/>
    </xf>
    <xf numFmtId="0" fontId="1" fillId="0" borderId="0" xfId="0" applyFont="1" applyAlignment="1">
      <alignment horizontal="center" vertical="top" wrapText="1"/>
    </xf>
    <xf numFmtId="0" fontId="1" fillId="2" borderId="0" xfId="0" applyFont="1" applyFill="1" applyAlignment="1">
      <alignment horizontal="center" vertical="top" wrapText="1"/>
    </xf>
    <xf numFmtId="0" fontId="1" fillId="3" borderId="0" xfId="0" applyFont="1" applyFill="1" applyAlignment="1">
      <alignment horizontal="center" vertical="top" wrapText="1"/>
    </xf>
    <xf numFmtId="0" fontId="1" fillId="4" borderId="0" xfId="0" applyFont="1" applyFill="1" applyAlignment="1">
      <alignment horizontal="center" vertical="top" wrapText="1"/>
    </xf>
    <xf numFmtId="44" fontId="1" fillId="0" borderId="0" xfId="1" applyFont="1" applyAlignment="1">
      <alignment horizontal="center" vertical="top" wrapText="1"/>
    </xf>
    <xf numFmtId="44" fontId="1" fillId="2" borderId="0" xfId="1" applyFont="1" applyFill="1" applyAlignment="1">
      <alignment horizontal="center" vertical="top" wrapText="1"/>
    </xf>
    <xf numFmtId="44" fontId="1" fillId="3" borderId="0" xfId="1" applyFont="1" applyFill="1" applyAlignment="1">
      <alignment horizontal="center" vertical="top" wrapText="1"/>
    </xf>
    <xf numFmtId="2" fontId="1" fillId="0" borderId="0" xfId="0" applyNumberFormat="1" applyFont="1" applyAlignment="1">
      <alignment horizontal="center" vertical="top" wrapText="1"/>
    </xf>
    <xf numFmtId="10" fontId="1" fillId="2" borderId="0" xfId="0" applyNumberFormat="1" applyFont="1" applyFill="1" applyAlignment="1">
      <alignment horizontal="center" vertical="top" wrapText="1"/>
    </xf>
    <xf numFmtId="10" fontId="1" fillId="3" borderId="0" xfId="2" applyNumberFormat="1" applyFont="1" applyFill="1" applyAlignment="1">
      <alignment horizontal="center" vertical="top" wrapText="1"/>
    </xf>
    <xf numFmtId="9" fontId="1" fillId="0" borderId="0" xfId="2" applyFont="1" applyAlignment="1">
      <alignment horizontal="center" vertical="top" wrapText="1"/>
    </xf>
    <xf numFmtId="0" fontId="0" fillId="0" borderId="0" xfId="0" applyAlignment="1">
      <alignment wrapText="1"/>
    </xf>
    <xf numFmtId="49" fontId="0" fillId="5" borderId="0" xfId="0" applyNumberFormat="1" applyFill="1" applyAlignment="1">
      <alignment vertical="top"/>
    </xf>
    <xf numFmtId="0" fontId="0" fillId="5" borderId="0" xfId="0" applyFill="1"/>
    <xf numFmtId="49" fontId="0" fillId="6" borderId="0" xfId="0" applyNumberFormat="1" applyFill="1" applyAlignment="1">
      <alignment vertical="top"/>
    </xf>
    <xf numFmtId="0" fontId="0" fillId="6" borderId="0" xfId="0" applyFill="1"/>
    <xf numFmtId="49" fontId="0" fillId="4" borderId="0" xfId="0" applyNumberFormat="1" applyFill="1" applyAlignment="1">
      <alignment vertical="top"/>
    </xf>
    <xf numFmtId="0" fontId="3" fillId="0" borderId="0" xfId="0" applyFont="1"/>
    <xf numFmtId="0" fontId="3" fillId="5" borderId="0" xfId="0" applyFont="1" applyFill="1"/>
    <xf numFmtId="0" fontId="4" fillId="5" borderId="0" xfId="0" applyFont="1" applyFill="1"/>
    <xf numFmtId="10" fontId="0" fillId="5" borderId="0" xfId="0" applyNumberFormat="1" applyFill="1"/>
    <xf numFmtId="2" fontId="0" fillId="0" borderId="0" xfId="0" applyNumberFormat="1" applyAlignment="1">
      <alignment vertical="top"/>
    </xf>
    <xf numFmtId="10" fontId="4" fillId="5" borderId="0" xfId="0" applyNumberFormat="1" applyFont="1" applyFill="1"/>
    <xf numFmtId="3" fontId="0" fillId="5" borderId="0" xfId="0" applyNumberFormat="1" applyFill="1"/>
    <xf numFmtId="2" fontId="0" fillId="5" borderId="0" xfId="0" applyNumberFormat="1" applyFill="1"/>
    <xf numFmtId="164" fontId="3" fillId="5" borderId="0" xfId="0" applyNumberFormat="1" applyFont="1" applyFill="1"/>
    <xf numFmtId="10" fontId="0" fillId="0" borderId="0" xfId="0" applyNumberFormat="1" applyAlignment="1">
      <alignment vertical="top"/>
    </xf>
    <xf numFmtId="10" fontId="0" fillId="0" borderId="0" xfId="0" applyNumberFormat="1"/>
    <xf numFmtId="165" fontId="0" fillId="0" borderId="0" xfId="0" applyNumberFormat="1" applyAlignment="1">
      <alignment vertical="top"/>
    </xf>
    <xf numFmtId="165" fontId="0" fillId="6" borderId="0" xfId="0" applyNumberFormat="1" applyFill="1"/>
    <xf numFmtId="166" fontId="1" fillId="0" borderId="0" xfId="1" applyNumberFormat="1" applyFont="1" applyAlignment="1">
      <alignment horizontal="center" vertical="top" wrapText="1"/>
    </xf>
    <xf numFmtId="166" fontId="0" fillId="0" borderId="0" xfId="0" applyNumberFormat="1" applyAlignment="1">
      <alignment vertical="top"/>
    </xf>
    <xf numFmtId="166" fontId="0" fillId="5" borderId="0" xfId="0" applyNumberFormat="1" applyFill="1"/>
    <xf numFmtId="166" fontId="0" fillId="0" borderId="0" xfId="0" applyNumberFormat="1"/>
    <xf numFmtId="166" fontId="3" fillId="5" borderId="0" xfId="0" applyNumberFormat="1" applyFont="1" applyFill="1"/>
    <xf numFmtId="165" fontId="0" fillId="5" borderId="0" xfId="0" applyNumberFormat="1" applyFill="1"/>
    <xf numFmtId="49" fontId="0" fillId="0" borderId="0" xfId="0" applyNumberFormat="1" applyAlignment="1">
      <alignment vertical="top" wrapText="1"/>
    </xf>
    <xf numFmtId="0" fontId="0" fillId="7" borderId="0" xfId="0" applyFill="1" applyAlignment="1">
      <alignment wrapText="1"/>
    </xf>
    <xf numFmtId="0" fontId="0" fillId="7" borderId="0" xfId="0" applyFill="1"/>
    <xf numFmtId="9" fontId="5" fillId="0" borderId="0" xfId="0" applyNumberFormat="1" applyFont="1" applyAlignment="1">
      <alignment horizontal="center" vertical="top" wrapText="1"/>
    </xf>
    <xf numFmtId="10" fontId="1" fillId="0" borderId="0" xfId="2" applyNumberFormat="1" applyFont="1" applyAlignment="1">
      <alignment horizontal="center" vertical="top" wrapText="1"/>
    </xf>
    <xf numFmtId="10" fontId="0" fillId="0" borderId="0" xfId="2" applyNumberFormat="1" applyFont="1" applyAlignment="1">
      <alignment vertical="top"/>
    </xf>
    <xf numFmtId="10" fontId="4" fillId="5" borderId="0" xfId="2" applyNumberFormat="1" applyFont="1" applyFill="1"/>
    <xf numFmtId="10" fontId="3" fillId="5" borderId="0" xfId="0" applyNumberFormat="1" applyFont="1" applyFill="1"/>
    <xf numFmtId="49" fontId="6" fillId="5" borderId="0" xfId="0" applyNumberFormat="1" applyFont="1" applyFill="1" applyAlignment="1">
      <alignment vertical="top"/>
    </xf>
    <xf numFmtId="0" fontId="6" fillId="5" borderId="0" xfId="0" applyFont="1" applyFill="1"/>
    <xf numFmtId="10" fontId="6" fillId="5" borderId="0" xfId="2" applyNumberFormat="1" applyFont="1" applyFill="1"/>
    <xf numFmtId="10" fontId="6" fillId="5" borderId="0" xfId="0" applyNumberFormat="1" applyFont="1" applyFill="1"/>
    <xf numFmtId="2" fontId="6" fillId="5" borderId="0" xfId="0" applyNumberFormat="1" applyFont="1" applyFill="1"/>
    <xf numFmtId="10" fontId="0" fillId="0" borderId="0" xfId="2" applyNumberFormat="1" applyFont="1"/>
    <xf numFmtId="49" fontId="0" fillId="8" borderId="0" xfId="0" applyNumberFormat="1" applyFill="1" applyAlignment="1">
      <alignment vertical="top"/>
    </xf>
    <xf numFmtId="0" fontId="0" fillId="8" borderId="0" xfId="0" applyFill="1" applyAlignment="1">
      <alignment vertical="top"/>
    </xf>
    <xf numFmtId="10" fontId="0" fillId="8" borderId="0" xfId="2" applyNumberFormat="1" applyFont="1" applyFill="1" applyAlignment="1">
      <alignment vertical="top"/>
    </xf>
    <xf numFmtId="10" fontId="0" fillId="8" borderId="0" xfId="0" applyNumberFormat="1" applyFill="1" applyAlignment="1">
      <alignment vertical="top"/>
    </xf>
    <xf numFmtId="2" fontId="0" fillId="8" borderId="0" xfId="0" applyNumberFormat="1" applyFill="1" applyAlignment="1">
      <alignment vertical="top"/>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2</xdr:col>
      <xdr:colOff>1329267</xdr:colOff>
      <xdr:row>42</xdr:row>
      <xdr:rowOff>50800</xdr:rowOff>
    </xdr:to>
    <xdr:pic>
      <xdr:nvPicPr>
        <xdr:cNvPr id="2" name="Picture 1">
          <a:extLst>
            <a:ext uri="{FF2B5EF4-FFF2-40B4-BE49-F238E27FC236}">
              <a16:creationId xmlns:a16="http://schemas.microsoft.com/office/drawing/2014/main" id="{B5980A40-2437-A648-3253-2C0EB818C26F}"/>
            </a:ext>
          </a:extLst>
        </xdr:cNvPr>
        <xdr:cNvPicPr>
          <a:picLocks noChangeAspect="1"/>
        </xdr:cNvPicPr>
      </xdr:nvPicPr>
      <xdr:blipFill>
        <a:blip xmlns:r="http://schemas.openxmlformats.org/officeDocument/2006/relationships" r:embed="rId1"/>
        <a:stretch>
          <a:fillRect/>
        </a:stretch>
      </xdr:blipFill>
      <xdr:spPr>
        <a:xfrm>
          <a:off x="0" y="5960533"/>
          <a:ext cx="2184400" cy="218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2</xdr:col>
      <xdr:colOff>527539</xdr:colOff>
      <xdr:row>42</xdr:row>
      <xdr:rowOff>78154</xdr:rowOff>
    </xdr:to>
    <xdr:pic>
      <xdr:nvPicPr>
        <xdr:cNvPr id="2" name="Picture 1">
          <a:extLst>
            <a:ext uri="{FF2B5EF4-FFF2-40B4-BE49-F238E27FC236}">
              <a16:creationId xmlns:a16="http://schemas.microsoft.com/office/drawing/2014/main" id="{14F927F0-D460-A1BD-4CFD-F3B9442E1E22}"/>
            </a:ext>
          </a:extLst>
        </xdr:cNvPr>
        <xdr:cNvPicPr>
          <a:picLocks noChangeAspect="1"/>
        </xdr:cNvPicPr>
      </xdr:nvPicPr>
      <xdr:blipFill>
        <a:blip xmlns:r="http://schemas.openxmlformats.org/officeDocument/2006/relationships" r:embed="rId1"/>
        <a:stretch>
          <a:fillRect/>
        </a:stretch>
      </xdr:blipFill>
      <xdr:spPr>
        <a:xfrm>
          <a:off x="0" y="5890846"/>
          <a:ext cx="2188308" cy="21883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A30"/>
  <sheetViews>
    <sheetView zoomScale="110" zoomScaleNormal="110" workbookViewId="0">
      <pane xSplit="3" ySplit="1" topLeftCell="D18" activePane="bottomRight" state="frozen"/>
      <selection pane="topRight" activeCell="D1" sqref="D1"/>
      <selection pane="bottomLeft" activeCell="A2" sqref="A2"/>
      <selection pane="bottomRight" activeCell="C45" sqref="C45"/>
    </sheetView>
  </sheetViews>
  <sheetFormatPr defaultColWidth="22" defaultRowHeight="13.5" x14ac:dyDescent="0.25"/>
  <cols>
    <col min="1" max="1" width="12.140625" customWidth="1"/>
    <col min="2" max="2" width="1.140625" customWidth="1"/>
    <col min="81" max="85" width="22" style="36"/>
    <col min="94" max="94" width="10.42578125" style="41" customWidth="1"/>
  </cols>
  <sheetData>
    <row r="1" spans="1:105" s="14" customFormat="1" ht="63" customHeight="1" x14ac:dyDescent="0.25">
      <c r="A1" s="3" t="s">
        <v>0</v>
      </c>
      <c r="B1" s="3" t="s">
        <v>1</v>
      </c>
      <c r="C1" s="3" t="s">
        <v>65</v>
      </c>
      <c r="D1" s="3" t="s">
        <v>66</v>
      </c>
      <c r="E1" s="3" t="s">
        <v>67</v>
      </c>
      <c r="F1" s="3" t="s">
        <v>68</v>
      </c>
      <c r="G1" s="3" t="s">
        <v>69</v>
      </c>
      <c r="H1" s="3" t="s">
        <v>70</v>
      </c>
      <c r="I1" s="3" t="s">
        <v>71</v>
      </c>
      <c r="J1" s="3" t="s">
        <v>72</v>
      </c>
      <c r="K1" s="3" t="s">
        <v>73</v>
      </c>
      <c r="L1" s="3" t="s">
        <v>74</v>
      </c>
      <c r="M1" s="3" t="s">
        <v>75</v>
      </c>
      <c r="N1" s="3" t="s">
        <v>76</v>
      </c>
      <c r="O1" s="3" t="s">
        <v>77</v>
      </c>
      <c r="P1" s="3" t="s">
        <v>78</v>
      </c>
      <c r="Q1" s="3" t="s">
        <v>79</v>
      </c>
      <c r="R1" s="3" t="s">
        <v>80</v>
      </c>
      <c r="S1" s="3" t="s">
        <v>81</v>
      </c>
      <c r="T1" s="3" t="s">
        <v>82</v>
      </c>
      <c r="U1" s="3" t="s">
        <v>83</v>
      </c>
      <c r="V1" s="3" t="s">
        <v>84</v>
      </c>
      <c r="W1" s="3" t="s">
        <v>85</v>
      </c>
      <c r="X1" s="3" t="s">
        <v>86</v>
      </c>
      <c r="Y1" s="3" t="s">
        <v>87</v>
      </c>
      <c r="Z1" s="3" t="s">
        <v>88</v>
      </c>
      <c r="AA1" s="3" t="s">
        <v>89</v>
      </c>
      <c r="AB1" s="3" t="s">
        <v>90</v>
      </c>
      <c r="AC1" s="3" t="s">
        <v>91</v>
      </c>
      <c r="AD1" s="4" t="s">
        <v>92</v>
      </c>
      <c r="AE1" s="4" t="s">
        <v>93</v>
      </c>
      <c r="AF1" s="4" t="s">
        <v>94</v>
      </c>
      <c r="AG1" s="4" t="s">
        <v>95</v>
      </c>
      <c r="AH1" s="4" t="s">
        <v>96</v>
      </c>
      <c r="AI1" s="4" t="s">
        <v>97</v>
      </c>
      <c r="AJ1" s="4" t="s">
        <v>98</v>
      </c>
      <c r="AK1" s="5" t="s">
        <v>99</v>
      </c>
      <c r="AL1" s="5" t="s">
        <v>100</v>
      </c>
      <c r="AM1" s="5" t="s">
        <v>101</v>
      </c>
      <c r="AN1" s="5" t="s">
        <v>102</v>
      </c>
      <c r="AO1" s="5" t="s">
        <v>103</v>
      </c>
      <c r="AP1" s="5" t="s">
        <v>104</v>
      </c>
      <c r="AQ1" s="5" t="s">
        <v>105</v>
      </c>
      <c r="AR1" s="6" t="s">
        <v>106</v>
      </c>
      <c r="AS1" s="6" t="s">
        <v>107</v>
      </c>
      <c r="AT1" s="6" t="s">
        <v>108</v>
      </c>
      <c r="AU1" s="6" t="s">
        <v>109</v>
      </c>
      <c r="AV1" s="3" t="s">
        <v>110</v>
      </c>
      <c r="AW1" s="7" t="s">
        <v>111</v>
      </c>
      <c r="AX1" s="8" t="s">
        <v>112</v>
      </c>
      <c r="AY1" s="9" t="s">
        <v>113</v>
      </c>
      <c r="AZ1" s="3" t="s">
        <v>114</v>
      </c>
      <c r="BA1" s="3" t="s">
        <v>115</v>
      </c>
      <c r="BB1" s="3" t="s">
        <v>116</v>
      </c>
      <c r="BC1" s="3" t="s">
        <v>117</v>
      </c>
      <c r="BD1" s="3" t="s">
        <v>118</v>
      </c>
      <c r="BE1" s="3" t="s">
        <v>119</v>
      </c>
      <c r="BF1" s="3" t="s">
        <v>120</v>
      </c>
      <c r="BG1" s="3" t="s">
        <v>121</v>
      </c>
      <c r="BH1" s="3" t="s">
        <v>122</v>
      </c>
      <c r="BI1" s="10" t="s">
        <v>123</v>
      </c>
      <c r="BJ1" s="3" t="s">
        <v>124</v>
      </c>
      <c r="BK1" s="3" t="s">
        <v>125</v>
      </c>
      <c r="BL1" s="4" t="s">
        <v>126</v>
      </c>
      <c r="BM1" s="4" t="s">
        <v>127</v>
      </c>
      <c r="BN1" s="4" t="s">
        <v>128</v>
      </c>
      <c r="BO1" s="5" t="s">
        <v>129</v>
      </c>
      <c r="BP1" s="5" t="s">
        <v>130</v>
      </c>
      <c r="BQ1" s="5" t="s">
        <v>131</v>
      </c>
      <c r="BR1" s="6" t="s">
        <v>132</v>
      </c>
      <c r="BS1" s="6" t="s">
        <v>133</v>
      </c>
      <c r="BT1" s="6" t="s">
        <v>134</v>
      </c>
      <c r="BU1" s="4" t="s">
        <v>135</v>
      </c>
      <c r="BV1" s="11" t="s">
        <v>136</v>
      </c>
      <c r="BW1" s="11" t="s">
        <v>137</v>
      </c>
      <c r="BX1" s="5" t="s">
        <v>138</v>
      </c>
      <c r="BY1" s="12" t="s">
        <v>139</v>
      </c>
      <c r="BZ1" s="12" t="s">
        <v>140</v>
      </c>
      <c r="CA1" s="3" t="s">
        <v>141</v>
      </c>
      <c r="CB1" s="3" t="s">
        <v>142</v>
      </c>
      <c r="CC1" s="33" t="s">
        <v>143</v>
      </c>
      <c r="CD1" s="33" t="s">
        <v>144</v>
      </c>
      <c r="CE1" s="33" t="s">
        <v>145</v>
      </c>
      <c r="CF1" s="33" t="s">
        <v>146</v>
      </c>
      <c r="CG1" s="33" t="s">
        <v>147</v>
      </c>
      <c r="CH1" s="3" t="s">
        <v>148</v>
      </c>
      <c r="CI1" s="3" t="s">
        <v>149</v>
      </c>
      <c r="CJ1" s="3" t="s">
        <v>150</v>
      </c>
      <c r="CK1" s="3" t="s">
        <v>151</v>
      </c>
      <c r="CL1" s="3" t="s">
        <v>152</v>
      </c>
      <c r="CM1" s="13" t="s">
        <v>153</v>
      </c>
      <c r="CN1" s="13" t="s">
        <v>154</v>
      </c>
      <c r="CO1" s="3" t="s">
        <v>155</v>
      </c>
      <c r="CP1" s="40"/>
      <c r="CQ1" s="4" t="s">
        <v>171</v>
      </c>
      <c r="CR1" s="11" t="s">
        <v>172</v>
      </c>
      <c r="CS1" s="11" t="s">
        <v>173</v>
      </c>
      <c r="CT1" s="5" t="s">
        <v>174</v>
      </c>
      <c r="CU1" s="12" t="s">
        <v>175</v>
      </c>
      <c r="CV1" s="12" t="s">
        <v>176</v>
      </c>
      <c r="CW1" s="7" t="s">
        <v>177</v>
      </c>
      <c r="CX1" s="13" t="s">
        <v>178</v>
      </c>
      <c r="CY1" s="13" t="s">
        <v>179</v>
      </c>
      <c r="CZ1" s="42" t="s">
        <v>180</v>
      </c>
      <c r="DA1" s="42" t="s">
        <v>181</v>
      </c>
    </row>
    <row r="2" spans="1:105" x14ac:dyDescent="0.25">
      <c r="A2" s="1" t="s">
        <v>17</v>
      </c>
      <c r="B2" s="1" t="s">
        <v>18</v>
      </c>
      <c r="C2" s="2">
        <v>647</v>
      </c>
      <c r="D2" s="2">
        <v>359</v>
      </c>
      <c r="E2" s="2">
        <v>6</v>
      </c>
      <c r="F2" s="2">
        <v>0</v>
      </c>
      <c r="G2" s="2">
        <v>435</v>
      </c>
      <c r="H2" s="2">
        <v>1</v>
      </c>
      <c r="I2" s="2">
        <v>0</v>
      </c>
      <c r="J2" s="2">
        <v>0</v>
      </c>
      <c r="K2" s="2">
        <v>187</v>
      </c>
      <c r="L2" s="2">
        <v>2</v>
      </c>
      <c r="M2" s="2">
        <v>16</v>
      </c>
      <c r="N2" s="2">
        <v>0</v>
      </c>
      <c r="O2" s="2">
        <v>35</v>
      </c>
      <c r="P2" s="2">
        <v>568</v>
      </c>
      <c r="Q2" s="2">
        <v>40</v>
      </c>
      <c r="R2" s="2">
        <v>4</v>
      </c>
      <c r="S2" s="2">
        <v>0</v>
      </c>
      <c r="T2" s="2">
        <v>0</v>
      </c>
      <c r="U2" s="2">
        <v>177</v>
      </c>
      <c r="V2" s="2">
        <v>94</v>
      </c>
      <c r="W2" s="2">
        <v>150</v>
      </c>
      <c r="X2" s="2">
        <v>343</v>
      </c>
      <c r="Y2" s="2">
        <v>494</v>
      </c>
      <c r="Z2" s="2">
        <v>287</v>
      </c>
      <c r="AA2" s="2">
        <v>0</v>
      </c>
      <c r="AB2" s="2">
        <v>0</v>
      </c>
      <c r="AC2" s="2">
        <v>0</v>
      </c>
      <c r="AD2" s="2">
        <v>190</v>
      </c>
      <c r="AE2" s="2">
        <v>0</v>
      </c>
      <c r="AF2" s="2">
        <v>0</v>
      </c>
      <c r="AG2" s="2">
        <v>0</v>
      </c>
      <c r="AH2" s="2">
        <v>108</v>
      </c>
      <c r="AI2" s="2">
        <v>85</v>
      </c>
      <c r="AJ2" s="24">
        <v>3.19</v>
      </c>
      <c r="AK2" s="2">
        <v>187</v>
      </c>
      <c r="AL2" s="2">
        <v>0</v>
      </c>
      <c r="AM2" s="2">
        <v>0</v>
      </c>
      <c r="AN2" s="2">
        <v>0</v>
      </c>
      <c r="AO2" s="2">
        <v>36</v>
      </c>
      <c r="AP2" s="2">
        <v>102</v>
      </c>
      <c r="AQ2" s="24">
        <v>3.22</v>
      </c>
      <c r="AR2" s="2">
        <v>0</v>
      </c>
      <c r="AS2" s="2">
        <v>0</v>
      </c>
      <c r="AT2" s="2">
        <v>0</v>
      </c>
      <c r="AU2" s="2">
        <v>0</v>
      </c>
      <c r="AV2" s="2">
        <v>3261</v>
      </c>
      <c r="AW2" s="34">
        <v>13.6</v>
      </c>
      <c r="AX2" s="34">
        <v>13.72</v>
      </c>
      <c r="AY2" s="34">
        <v>15.03</v>
      </c>
      <c r="AZ2" s="19" t="s">
        <v>4</v>
      </c>
      <c r="BA2" s="2">
        <v>25</v>
      </c>
      <c r="BB2" s="2">
        <v>254</v>
      </c>
      <c r="BC2" s="2">
        <v>191</v>
      </c>
      <c r="BD2" s="2">
        <v>32</v>
      </c>
      <c r="BE2" s="2">
        <v>31</v>
      </c>
      <c r="BF2" s="2">
        <v>0</v>
      </c>
      <c r="BG2" s="2">
        <v>16637</v>
      </c>
      <c r="BH2" s="2">
        <v>4475</v>
      </c>
      <c r="BI2" s="24">
        <v>12.430555555555555</v>
      </c>
      <c r="BJ2" s="24">
        <v>15.66</v>
      </c>
      <c r="BK2" s="2">
        <v>119</v>
      </c>
      <c r="BL2" s="2">
        <v>16</v>
      </c>
      <c r="BM2" s="2">
        <v>8</v>
      </c>
      <c r="BN2" s="2">
        <v>10</v>
      </c>
      <c r="BO2" s="2">
        <v>25</v>
      </c>
      <c r="BP2" s="2">
        <v>15</v>
      </c>
      <c r="BQ2" s="2">
        <v>12</v>
      </c>
      <c r="BR2" s="2">
        <v>0</v>
      </c>
      <c r="BS2" s="2">
        <v>0</v>
      </c>
      <c r="BT2" s="2">
        <v>0</v>
      </c>
      <c r="BU2" s="2">
        <v>19</v>
      </c>
      <c r="BV2" s="29">
        <v>0.09</v>
      </c>
      <c r="BW2" s="29">
        <v>0.04</v>
      </c>
      <c r="BX2" s="2">
        <v>22</v>
      </c>
      <c r="BY2" s="29">
        <v>0.14000000000000001</v>
      </c>
      <c r="BZ2" s="29">
        <v>0.05</v>
      </c>
      <c r="CA2" s="1" t="s">
        <v>158</v>
      </c>
      <c r="CB2" s="19" t="s">
        <v>4</v>
      </c>
      <c r="CC2" s="34">
        <v>2218697</v>
      </c>
      <c r="CD2" s="34">
        <v>2154878.2000000002</v>
      </c>
      <c r="CE2" s="34">
        <v>1805866.8</v>
      </c>
      <c r="CF2" s="34">
        <v>1789250.9</v>
      </c>
      <c r="CG2" s="34">
        <v>1805866.8</v>
      </c>
      <c r="CH2" s="1" t="s">
        <v>5</v>
      </c>
      <c r="CI2" s="2">
        <v>22</v>
      </c>
      <c r="CJ2" s="2">
        <v>13</v>
      </c>
      <c r="CK2" s="1" t="s">
        <v>19</v>
      </c>
      <c r="CL2" s="1" t="s">
        <v>4</v>
      </c>
      <c r="CM2" s="31">
        <v>1</v>
      </c>
      <c r="CN2" s="31">
        <v>1</v>
      </c>
      <c r="CO2" s="2">
        <v>3</v>
      </c>
      <c r="CQ2">
        <f>BU2*AD2</f>
        <v>3610</v>
      </c>
      <c r="CR2">
        <f>BV2*AD2</f>
        <v>17.099999999999998</v>
      </c>
      <c r="CS2">
        <f>BW2*AD2</f>
        <v>7.6000000000000005</v>
      </c>
      <c r="CT2">
        <f>BX2*AK2</f>
        <v>4114</v>
      </c>
      <c r="CU2">
        <f>BY2*AK2</f>
        <v>26.180000000000003</v>
      </c>
      <c r="CV2">
        <f>BZ2*AK2</f>
        <v>9.35</v>
      </c>
      <c r="CW2">
        <f>AW2*P2</f>
        <v>7724.8</v>
      </c>
      <c r="CX2">
        <f>CM2*BB2</f>
        <v>254</v>
      </c>
      <c r="CY2">
        <f>CN2*C2</f>
        <v>647</v>
      </c>
      <c r="CZ2">
        <f>AJ2*AD2</f>
        <v>606.1</v>
      </c>
      <c r="DA2">
        <f>AQ2*AK2</f>
        <v>602.14</v>
      </c>
    </row>
    <row r="3" spans="1:105" ht="14.1" customHeight="1" x14ac:dyDescent="0.25">
      <c r="A3" s="1" t="s">
        <v>2</v>
      </c>
      <c r="B3" s="1" t="s">
        <v>3</v>
      </c>
      <c r="C3" s="2">
        <v>500</v>
      </c>
      <c r="D3" s="2">
        <v>243</v>
      </c>
      <c r="E3" s="2">
        <v>6</v>
      </c>
      <c r="F3" s="2">
        <v>7</v>
      </c>
      <c r="G3" s="2">
        <v>113</v>
      </c>
      <c r="H3" s="2">
        <v>15</v>
      </c>
      <c r="I3" s="2">
        <v>0</v>
      </c>
      <c r="J3" s="2">
        <v>1</v>
      </c>
      <c r="K3" s="2">
        <v>333</v>
      </c>
      <c r="L3" s="2">
        <v>20</v>
      </c>
      <c r="M3" s="2">
        <v>2</v>
      </c>
      <c r="N3" s="2">
        <v>3</v>
      </c>
      <c r="O3" s="2">
        <v>70</v>
      </c>
      <c r="P3" s="2">
        <v>393</v>
      </c>
      <c r="Q3" s="2">
        <v>3</v>
      </c>
      <c r="R3" s="2">
        <v>5</v>
      </c>
      <c r="S3" s="2">
        <v>0</v>
      </c>
      <c r="T3" s="2">
        <v>29</v>
      </c>
      <c r="U3" s="2">
        <v>30</v>
      </c>
      <c r="V3" s="2">
        <v>183</v>
      </c>
      <c r="W3" s="2">
        <v>331</v>
      </c>
      <c r="X3" s="2">
        <v>183</v>
      </c>
      <c r="Y3" s="2">
        <v>333</v>
      </c>
      <c r="Z3" s="2">
        <v>8</v>
      </c>
      <c r="AA3" s="2">
        <v>54</v>
      </c>
      <c r="AB3" s="2">
        <v>0</v>
      </c>
      <c r="AC3" s="2">
        <v>48</v>
      </c>
      <c r="AD3" s="2">
        <v>214</v>
      </c>
      <c r="AE3" s="2">
        <v>0</v>
      </c>
      <c r="AF3" s="2">
        <v>0</v>
      </c>
      <c r="AG3" s="2">
        <v>20</v>
      </c>
      <c r="AH3" s="2">
        <v>110</v>
      </c>
      <c r="AI3" s="2">
        <v>136</v>
      </c>
      <c r="AJ3" s="24">
        <v>3.39</v>
      </c>
      <c r="AK3" s="2">
        <v>238</v>
      </c>
      <c r="AL3" s="2">
        <v>0</v>
      </c>
      <c r="AM3" s="2">
        <v>0</v>
      </c>
      <c r="AN3" s="2">
        <v>8</v>
      </c>
      <c r="AO3" s="2">
        <v>115</v>
      </c>
      <c r="AP3" s="2">
        <v>117</v>
      </c>
      <c r="AQ3" s="24">
        <v>3.53</v>
      </c>
      <c r="AR3" s="2">
        <v>40</v>
      </c>
      <c r="AS3" s="2">
        <v>0</v>
      </c>
      <c r="AT3" s="2">
        <v>13</v>
      </c>
      <c r="AU3" s="2">
        <v>6</v>
      </c>
      <c r="AV3" s="2">
        <v>856</v>
      </c>
      <c r="AW3" s="34">
        <v>14.82</v>
      </c>
      <c r="AX3" s="34">
        <v>13.87</v>
      </c>
      <c r="AY3" s="34">
        <v>14.65</v>
      </c>
      <c r="AZ3" s="19" t="s">
        <v>4</v>
      </c>
      <c r="BA3" s="2">
        <v>32</v>
      </c>
      <c r="BB3" s="2">
        <v>244</v>
      </c>
      <c r="BC3" s="2">
        <v>162</v>
      </c>
      <c r="BD3" s="2">
        <v>9</v>
      </c>
      <c r="BE3" s="2">
        <v>72</v>
      </c>
      <c r="BF3" s="2">
        <v>1</v>
      </c>
      <c r="BG3" s="2">
        <v>21892</v>
      </c>
      <c r="BH3" s="2">
        <v>8464</v>
      </c>
      <c r="BI3" s="24">
        <v>17.203252032520325</v>
      </c>
      <c r="BJ3" s="24">
        <v>16.399999999999999</v>
      </c>
      <c r="BK3" s="2">
        <v>6</v>
      </c>
      <c r="BL3" s="2">
        <v>46</v>
      </c>
      <c r="BM3" s="2">
        <v>20</v>
      </c>
      <c r="BN3" s="2">
        <v>35</v>
      </c>
      <c r="BO3" s="2">
        <v>32</v>
      </c>
      <c r="BP3" s="2">
        <v>17</v>
      </c>
      <c r="BQ3" s="2">
        <v>14</v>
      </c>
      <c r="BR3" s="2">
        <v>20</v>
      </c>
      <c r="BS3" s="2">
        <v>9</v>
      </c>
      <c r="BT3" s="2">
        <v>4</v>
      </c>
      <c r="BU3" s="2">
        <v>17.96</v>
      </c>
      <c r="BV3" s="29">
        <v>8.5000000000000006E-2</v>
      </c>
      <c r="BW3" s="29">
        <v>0.06</v>
      </c>
      <c r="BX3" s="2">
        <v>21.78</v>
      </c>
      <c r="BY3" s="29">
        <v>9.0999999999999998E-2</v>
      </c>
      <c r="BZ3" s="29">
        <v>0.06</v>
      </c>
      <c r="CA3" s="1" t="s">
        <v>159</v>
      </c>
      <c r="CB3" s="1" t="s">
        <v>5</v>
      </c>
      <c r="CC3" s="34">
        <v>4071010.81</v>
      </c>
      <c r="CD3" s="34">
        <v>3719365.18</v>
      </c>
      <c r="CE3" s="34">
        <v>3719365.18</v>
      </c>
      <c r="CF3" s="34">
        <v>3170257.78</v>
      </c>
      <c r="CG3" s="34">
        <v>4000000</v>
      </c>
      <c r="CH3" s="1" t="s">
        <v>5</v>
      </c>
      <c r="CI3" s="2">
        <v>13</v>
      </c>
      <c r="CJ3" s="2">
        <v>7</v>
      </c>
      <c r="CK3" s="39" t="s">
        <v>183</v>
      </c>
      <c r="CL3" s="1" t="s">
        <v>4</v>
      </c>
      <c r="CM3" s="31">
        <v>0.99</v>
      </c>
      <c r="CN3" s="31">
        <v>0.99</v>
      </c>
      <c r="CO3" s="2">
        <v>2</v>
      </c>
      <c r="CQ3">
        <f t="shared" ref="CQ3:CQ23" si="0">BU3*AD3</f>
        <v>3843.44</v>
      </c>
      <c r="CR3">
        <f t="shared" ref="CR3:CR23" si="1">BV3*AD3</f>
        <v>18.190000000000001</v>
      </c>
      <c r="CS3">
        <f t="shared" ref="CS3:CS23" si="2">BW3*AD3</f>
        <v>12.84</v>
      </c>
      <c r="CT3">
        <f t="shared" ref="CT3:CT23" si="3">BX3*AK3</f>
        <v>5183.6400000000003</v>
      </c>
      <c r="CU3">
        <f t="shared" ref="CU3:CU23" si="4">BY3*AK3</f>
        <v>21.657999999999998</v>
      </c>
      <c r="CV3">
        <f t="shared" ref="CV3:CV23" si="5">BZ3*AK3</f>
        <v>14.28</v>
      </c>
      <c r="CW3">
        <f t="shared" ref="CW3:CW23" si="6">AW3*P3</f>
        <v>5824.26</v>
      </c>
      <c r="CX3">
        <f t="shared" ref="CX3:CX23" si="7">CM3*BB3</f>
        <v>241.56</v>
      </c>
      <c r="CY3">
        <f t="shared" ref="CY3:CY23" si="8">CN3*C3</f>
        <v>495</v>
      </c>
      <c r="CZ3">
        <f t="shared" ref="CZ3:CZ23" si="9">AJ3*AD3</f>
        <v>725.46</v>
      </c>
      <c r="DA3">
        <f t="shared" ref="DA3:DA23" si="10">AQ3*AK3</f>
        <v>840.14</v>
      </c>
    </row>
    <row r="4" spans="1:105" x14ac:dyDescent="0.25">
      <c r="A4" s="1" t="s">
        <v>57</v>
      </c>
      <c r="B4" s="1" t="s">
        <v>58</v>
      </c>
      <c r="C4" s="2">
        <v>117</v>
      </c>
      <c r="D4" s="2">
        <v>59</v>
      </c>
      <c r="E4" s="2">
        <v>1</v>
      </c>
      <c r="F4" s="2">
        <v>6</v>
      </c>
      <c r="G4" s="2">
        <v>8</v>
      </c>
      <c r="H4" s="2">
        <v>14</v>
      </c>
      <c r="K4" s="2">
        <v>65</v>
      </c>
      <c r="L4" s="2">
        <v>19</v>
      </c>
      <c r="M4" s="2">
        <v>2</v>
      </c>
      <c r="N4" s="2">
        <v>2</v>
      </c>
      <c r="O4" s="2">
        <v>20</v>
      </c>
      <c r="P4" s="2">
        <v>71</v>
      </c>
      <c r="Q4" s="2">
        <v>3</v>
      </c>
      <c r="R4" s="2">
        <v>23</v>
      </c>
      <c r="U4" s="2">
        <v>3</v>
      </c>
      <c r="V4" s="2">
        <v>0</v>
      </c>
      <c r="W4" s="2">
        <v>49</v>
      </c>
      <c r="X4" s="2">
        <v>44</v>
      </c>
      <c r="Y4" s="2">
        <v>72</v>
      </c>
      <c r="Z4" s="2">
        <v>0</v>
      </c>
      <c r="AA4" s="2">
        <v>0</v>
      </c>
      <c r="AB4" s="2">
        <v>19</v>
      </c>
      <c r="AC4" s="2">
        <v>13</v>
      </c>
      <c r="AD4" s="2">
        <v>22</v>
      </c>
      <c r="AE4" s="2">
        <v>0</v>
      </c>
      <c r="AF4" s="2">
        <v>3</v>
      </c>
      <c r="AG4" s="2">
        <v>0</v>
      </c>
      <c r="AH4" s="2">
        <v>14</v>
      </c>
      <c r="AI4" s="2">
        <v>1</v>
      </c>
      <c r="AJ4" s="24">
        <v>3.48</v>
      </c>
      <c r="AK4" s="2">
        <v>26</v>
      </c>
      <c r="AL4" s="2">
        <v>0</v>
      </c>
      <c r="AM4" s="2">
        <v>9</v>
      </c>
      <c r="AN4" s="2">
        <v>0</v>
      </c>
      <c r="AO4" s="2">
        <v>14</v>
      </c>
      <c r="AP4" s="2">
        <v>1</v>
      </c>
      <c r="AQ4" s="24">
        <v>3.76</v>
      </c>
      <c r="AR4" s="2">
        <v>39</v>
      </c>
      <c r="AS4" s="2">
        <v>14</v>
      </c>
      <c r="AT4" s="2">
        <v>9</v>
      </c>
      <c r="AU4" s="2">
        <v>0</v>
      </c>
      <c r="AV4" s="2">
        <v>2219</v>
      </c>
      <c r="AW4" s="34">
        <v>23.15</v>
      </c>
      <c r="AX4" s="34">
        <v>21.43</v>
      </c>
      <c r="AY4" s="34">
        <v>23.89</v>
      </c>
      <c r="AZ4" s="19" t="s">
        <v>4</v>
      </c>
      <c r="BA4" s="2">
        <v>4</v>
      </c>
      <c r="BB4" s="2">
        <v>84</v>
      </c>
      <c r="BC4" s="2">
        <v>73</v>
      </c>
      <c r="BD4" s="2">
        <v>5</v>
      </c>
      <c r="BE4" s="2">
        <v>6</v>
      </c>
      <c r="BF4" s="2">
        <v>0</v>
      </c>
      <c r="BG4" s="2">
        <v>4666</v>
      </c>
      <c r="BH4" s="2">
        <v>1041</v>
      </c>
      <c r="BI4" s="24">
        <v>8.8974358974358978</v>
      </c>
      <c r="BJ4" s="24">
        <v>13.93</v>
      </c>
      <c r="BK4" s="2">
        <v>0</v>
      </c>
      <c r="BL4" s="2">
        <v>4</v>
      </c>
      <c r="BM4" s="2">
        <v>2</v>
      </c>
      <c r="BN4" s="2">
        <v>0</v>
      </c>
      <c r="BO4" s="2">
        <v>7</v>
      </c>
      <c r="BP4" s="2">
        <v>2</v>
      </c>
      <c r="BQ4" s="2">
        <v>1</v>
      </c>
      <c r="BR4" s="2">
        <v>5</v>
      </c>
      <c r="BS4" s="2">
        <v>0</v>
      </c>
      <c r="BT4" s="2">
        <v>0</v>
      </c>
      <c r="BU4" s="2">
        <v>16.100000000000001</v>
      </c>
      <c r="BV4" s="29">
        <v>0.08</v>
      </c>
      <c r="BW4" s="29">
        <v>0.13</v>
      </c>
      <c r="BX4" s="2">
        <v>18.55</v>
      </c>
      <c r="BY4" s="29">
        <v>0.09</v>
      </c>
      <c r="BZ4" s="29">
        <v>0.09</v>
      </c>
      <c r="CA4" s="1" t="s">
        <v>160</v>
      </c>
      <c r="CB4" s="1" t="s">
        <v>5</v>
      </c>
      <c r="CC4" s="34">
        <v>994376.6</v>
      </c>
      <c r="CD4" s="34">
        <v>525934.03</v>
      </c>
      <c r="CE4" s="34">
        <v>0</v>
      </c>
      <c r="CF4" s="34">
        <v>389373.02</v>
      </c>
      <c r="CG4" s="34">
        <v>500000</v>
      </c>
      <c r="CH4" s="1" t="s">
        <v>5</v>
      </c>
      <c r="CI4" s="2">
        <v>11</v>
      </c>
      <c r="CJ4" s="2">
        <v>10</v>
      </c>
      <c r="CL4" s="1" t="s">
        <v>4</v>
      </c>
      <c r="CM4" s="31">
        <v>0.98</v>
      </c>
      <c r="CN4" s="31">
        <v>1</v>
      </c>
      <c r="CO4" s="2">
        <v>1</v>
      </c>
      <c r="CQ4">
        <f t="shared" si="0"/>
        <v>354.20000000000005</v>
      </c>
      <c r="CR4">
        <f t="shared" si="1"/>
        <v>1.76</v>
      </c>
      <c r="CS4">
        <f t="shared" si="2"/>
        <v>2.8600000000000003</v>
      </c>
      <c r="CT4">
        <f t="shared" si="3"/>
        <v>482.3</v>
      </c>
      <c r="CU4">
        <f t="shared" si="4"/>
        <v>2.34</v>
      </c>
      <c r="CV4">
        <f t="shared" si="5"/>
        <v>2.34</v>
      </c>
      <c r="CW4">
        <f t="shared" si="6"/>
        <v>1643.6499999999999</v>
      </c>
      <c r="CX4">
        <f t="shared" si="7"/>
        <v>82.32</v>
      </c>
      <c r="CY4">
        <f t="shared" si="8"/>
        <v>117</v>
      </c>
      <c r="CZ4">
        <f t="shared" si="9"/>
        <v>76.56</v>
      </c>
      <c r="DA4">
        <f t="shared" si="10"/>
        <v>97.759999999999991</v>
      </c>
    </row>
    <row r="5" spans="1:105" x14ac:dyDescent="0.25">
      <c r="A5" s="1" t="s">
        <v>44</v>
      </c>
      <c r="B5" s="1" t="s">
        <v>45</v>
      </c>
      <c r="C5" s="2">
        <v>6494</v>
      </c>
      <c r="D5" s="2">
        <v>3962</v>
      </c>
      <c r="E5" s="2">
        <v>15</v>
      </c>
      <c r="F5" s="2">
        <v>86</v>
      </c>
      <c r="G5" s="2">
        <v>1303</v>
      </c>
      <c r="H5" s="2">
        <v>276</v>
      </c>
      <c r="I5" s="2">
        <v>1</v>
      </c>
      <c r="J5" s="2">
        <v>13</v>
      </c>
      <c r="K5" s="2">
        <v>2581</v>
      </c>
      <c r="L5" s="2">
        <v>2056</v>
      </c>
      <c r="M5" s="2">
        <v>25</v>
      </c>
      <c r="N5" s="2">
        <v>138</v>
      </c>
      <c r="O5" s="2">
        <v>789</v>
      </c>
      <c r="P5" s="2">
        <v>4294</v>
      </c>
      <c r="Q5" s="2">
        <v>153</v>
      </c>
      <c r="R5" s="2">
        <v>115</v>
      </c>
      <c r="S5" s="2">
        <v>1143</v>
      </c>
      <c r="T5" s="2">
        <v>0</v>
      </c>
      <c r="U5" s="2">
        <v>1043</v>
      </c>
      <c r="V5" s="2">
        <v>4434</v>
      </c>
      <c r="W5" s="2">
        <v>5358</v>
      </c>
      <c r="X5" s="2">
        <v>2766</v>
      </c>
      <c r="Y5" s="2">
        <v>4357</v>
      </c>
      <c r="Z5" s="2">
        <v>2971</v>
      </c>
      <c r="AA5" s="2">
        <v>0</v>
      </c>
      <c r="AB5" s="2">
        <v>2186</v>
      </c>
      <c r="AC5" s="2">
        <v>0</v>
      </c>
      <c r="AD5" s="2">
        <v>882</v>
      </c>
      <c r="AE5" s="2">
        <v>46</v>
      </c>
      <c r="AF5" s="2">
        <v>0</v>
      </c>
      <c r="AG5" s="2">
        <v>0</v>
      </c>
      <c r="AH5" s="2">
        <v>569</v>
      </c>
      <c r="AI5" s="2">
        <v>147</v>
      </c>
      <c r="AJ5" s="24">
        <v>3.39</v>
      </c>
      <c r="AK5" s="2">
        <v>452</v>
      </c>
      <c r="AL5" s="2">
        <v>0</v>
      </c>
      <c r="AM5" s="2">
        <v>1</v>
      </c>
      <c r="AN5" s="2">
        <v>0</v>
      </c>
      <c r="AO5" s="2">
        <v>254</v>
      </c>
      <c r="AP5" s="2">
        <v>41</v>
      </c>
      <c r="AQ5" s="24">
        <v>3.51</v>
      </c>
      <c r="AR5" s="2">
        <v>182</v>
      </c>
      <c r="AS5" s="2">
        <v>0</v>
      </c>
      <c r="AT5" s="2">
        <v>95</v>
      </c>
      <c r="AU5" s="2">
        <v>11</v>
      </c>
      <c r="AV5" s="2">
        <v>51528</v>
      </c>
      <c r="AW5" s="34">
        <v>16.32</v>
      </c>
      <c r="AX5" s="34">
        <v>16.649999999999999</v>
      </c>
      <c r="AY5" s="34">
        <v>18.72</v>
      </c>
      <c r="AZ5" s="19" t="s">
        <v>4</v>
      </c>
      <c r="BB5" s="2">
        <v>2350</v>
      </c>
      <c r="BC5" s="2">
        <v>2086</v>
      </c>
      <c r="BD5" s="2">
        <v>123</v>
      </c>
      <c r="BE5" s="2">
        <v>127</v>
      </c>
      <c r="BF5" s="2">
        <v>14</v>
      </c>
      <c r="BG5" s="2">
        <v>203838</v>
      </c>
      <c r="BH5" s="2">
        <v>22628</v>
      </c>
      <c r="BI5" s="24">
        <v>6.4229349985807547</v>
      </c>
      <c r="BJ5" s="24">
        <v>7.04</v>
      </c>
      <c r="BK5" s="2">
        <v>2174</v>
      </c>
      <c r="BL5" s="2">
        <v>58</v>
      </c>
      <c r="BM5" s="2">
        <v>35</v>
      </c>
      <c r="BN5" s="2">
        <v>5</v>
      </c>
      <c r="BO5" s="2">
        <v>48</v>
      </c>
      <c r="BP5" s="2">
        <v>19</v>
      </c>
      <c r="BQ5" s="2">
        <v>0</v>
      </c>
      <c r="BR5" s="2">
        <v>22</v>
      </c>
      <c r="BS5" s="2">
        <v>8</v>
      </c>
      <c r="BT5" s="2">
        <v>0</v>
      </c>
      <c r="BU5" s="2">
        <v>16.3</v>
      </c>
      <c r="BV5" s="29">
        <v>0.12889999999999999</v>
      </c>
      <c r="BW5" s="29">
        <v>4.8800000000000003E-2</v>
      </c>
      <c r="BX5" s="2">
        <v>20.46</v>
      </c>
      <c r="BY5" s="29">
        <v>0.1234</v>
      </c>
      <c r="BZ5" s="29">
        <v>3.3700000000000001E-2</v>
      </c>
      <c r="CA5" s="1" t="s">
        <v>22</v>
      </c>
      <c r="CB5" s="1" t="s">
        <v>5</v>
      </c>
      <c r="CC5" s="34">
        <v>11145700.49</v>
      </c>
      <c r="CD5" s="34">
        <v>16999982</v>
      </c>
      <c r="CE5" s="34">
        <v>16999982</v>
      </c>
      <c r="CF5" s="34">
        <v>13260000</v>
      </c>
      <c r="CG5" s="34">
        <v>20000000</v>
      </c>
      <c r="CH5" s="1" t="s">
        <v>5</v>
      </c>
      <c r="CI5" s="2">
        <v>1</v>
      </c>
      <c r="CJ5" s="2">
        <v>34</v>
      </c>
      <c r="CK5" s="1" t="s">
        <v>46</v>
      </c>
      <c r="CL5" s="1" t="s">
        <v>4</v>
      </c>
      <c r="CM5" s="31">
        <v>1</v>
      </c>
      <c r="CN5" s="31">
        <v>0.99</v>
      </c>
      <c r="CO5" s="2">
        <v>2</v>
      </c>
      <c r="CQ5">
        <f t="shared" si="0"/>
        <v>14376.6</v>
      </c>
      <c r="CR5">
        <f t="shared" si="1"/>
        <v>113.68979999999999</v>
      </c>
      <c r="CS5">
        <f t="shared" si="2"/>
        <v>43.041600000000003</v>
      </c>
      <c r="CT5">
        <f t="shared" si="3"/>
        <v>9247.92</v>
      </c>
      <c r="CU5">
        <f t="shared" si="4"/>
        <v>55.776800000000001</v>
      </c>
      <c r="CV5">
        <f t="shared" si="5"/>
        <v>15.2324</v>
      </c>
      <c r="CW5">
        <f t="shared" si="6"/>
        <v>70078.080000000002</v>
      </c>
      <c r="CX5">
        <f t="shared" si="7"/>
        <v>2350</v>
      </c>
      <c r="CY5">
        <f t="shared" si="8"/>
        <v>6429.0599999999995</v>
      </c>
      <c r="CZ5">
        <f t="shared" si="9"/>
        <v>2989.98</v>
      </c>
      <c r="DA5">
        <f t="shared" si="10"/>
        <v>1586.52</v>
      </c>
    </row>
    <row r="6" spans="1:105" x14ac:dyDescent="0.25">
      <c r="A6" s="1" t="s">
        <v>11</v>
      </c>
      <c r="B6" s="1" t="s">
        <v>12</v>
      </c>
      <c r="C6" s="2">
        <v>527</v>
      </c>
      <c r="D6" s="2">
        <v>216</v>
      </c>
      <c r="E6" s="2">
        <v>1</v>
      </c>
      <c r="F6" s="2">
        <v>10</v>
      </c>
      <c r="G6" s="2">
        <v>42</v>
      </c>
      <c r="H6" s="2">
        <v>7</v>
      </c>
      <c r="I6" s="2">
        <v>0</v>
      </c>
      <c r="J6" s="2">
        <v>2</v>
      </c>
      <c r="K6" s="2">
        <v>417</v>
      </c>
      <c r="L6" s="2">
        <v>38</v>
      </c>
      <c r="M6" s="2">
        <v>6</v>
      </c>
      <c r="N6" s="2">
        <v>4</v>
      </c>
      <c r="O6" s="2">
        <v>46</v>
      </c>
      <c r="P6" s="2">
        <v>413</v>
      </c>
      <c r="Q6" s="2">
        <v>60</v>
      </c>
      <c r="R6" s="2">
        <v>8</v>
      </c>
      <c r="S6" s="2">
        <v>0</v>
      </c>
      <c r="T6" s="2">
        <v>0</v>
      </c>
      <c r="U6" s="2">
        <v>96</v>
      </c>
      <c r="V6" s="2">
        <v>58</v>
      </c>
      <c r="W6" s="2">
        <v>413</v>
      </c>
      <c r="X6" s="2">
        <v>309</v>
      </c>
      <c r="Y6" s="2">
        <v>424</v>
      </c>
      <c r="Z6" s="2">
        <v>104</v>
      </c>
      <c r="AA6" s="2">
        <v>16</v>
      </c>
      <c r="AB6" s="2">
        <v>0</v>
      </c>
      <c r="AC6" s="2">
        <v>0</v>
      </c>
      <c r="AD6" s="2">
        <v>285</v>
      </c>
      <c r="AE6" s="2">
        <v>30</v>
      </c>
      <c r="AF6" s="2">
        <v>0</v>
      </c>
      <c r="AG6" s="2">
        <v>0</v>
      </c>
      <c r="AH6" s="2">
        <v>127</v>
      </c>
      <c r="AI6" s="2">
        <v>115</v>
      </c>
      <c r="AJ6" s="24">
        <v>3.3</v>
      </c>
      <c r="AK6" s="2">
        <v>145</v>
      </c>
      <c r="AL6" s="2">
        <v>9</v>
      </c>
      <c r="AM6" s="2">
        <v>0</v>
      </c>
      <c r="AN6" s="2">
        <v>0</v>
      </c>
      <c r="AO6" s="2">
        <v>48</v>
      </c>
      <c r="AP6" s="2">
        <v>33</v>
      </c>
      <c r="AQ6" s="24">
        <v>3.6</v>
      </c>
      <c r="AR6" s="2">
        <v>0</v>
      </c>
      <c r="AS6" s="2">
        <v>0</v>
      </c>
      <c r="AT6" s="2">
        <v>0</v>
      </c>
      <c r="AU6" s="2">
        <v>0</v>
      </c>
      <c r="AV6" s="2">
        <v>3695</v>
      </c>
      <c r="AW6" s="34">
        <v>17.79</v>
      </c>
      <c r="AX6" s="34">
        <v>16.100000000000001</v>
      </c>
      <c r="AY6" s="34">
        <v>19.47</v>
      </c>
      <c r="AZ6" s="1" t="s">
        <v>5</v>
      </c>
      <c r="BB6" s="2">
        <v>307</v>
      </c>
      <c r="BC6" s="2">
        <v>231</v>
      </c>
      <c r="BD6" s="2">
        <v>60</v>
      </c>
      <c r="BE6" s="2">
        <v>15</v>
      </c>
      <c r="BF6" s="2">
        <v>1</v>
      </c>
      <c r="BG6" s="2">
        <v>22225</v>
      </c>
      <c r="BH6" s="2">
        <v>4806.5</v>
      </c>
      <c r="BI6" s="24">
        <v>11.362884160756501</v>
      </c>
      <c r="BJ6" s="24">
        <v>11.85</v>
      </c>
      <c r="BK6" s="2">
        <v>95</v>
      </c>
      <c r="BL6" s="2">
        <v>25</v>
      </c>
      <c r="BM6" s="2">
        <v>7</v>
      </c>
      <c r="BN6" s="2">
        <v>8</v>
      </c>
      <c r="BO6" s="2">
        <v>15</v>
      </c>
      <c r="BP6" s="2">
        <v>5</v>
      </c>
      <c r="BQ6" s="2">
        <v>4</v>
      </c>
      <c r="BU6" s="2">
        <v>11.6</v>
      </c>
      <c r="BV6" s="29">
        <v>0.13</v>
      </c>
      <c r="BW6" s="29">
        <v>7.0000000000000007E-2</v>
      </c>
      <c r="BX6" s="2">
        <v>15.2</v>
      </c>
      <c r="BY6" s="29">
        <v>0.14000000000000001</v>
      </c>
      <c r="BZ6" s="29">
        <v>0.06</v>
      </c>
      <c r="CA6" s="1" t="s">
        <v>161</v>
      </c>
      <c r="CB6" s="1" t="s">
        <v>5</v>
      </c>
      <c r="CC6" s="34">
        <v>2572177</v>
      </c>
      <c r="CD6" s="34">
        <v>2867575.46</v>
      </c>
      <c r="CE6" s="34">
        <v>2528575.4700000002</v>
      </c>
      <c r="CF6" s="34">
        <v>1841865.53</v>
      </c>
      <c r="CG6" s="34">
        <v>2316856</v>
      </c>
      <c r="CH6" s="1" t="s">
        <v>5</v>
      </c>
      <c r="CI6" s="2">
        <v>13</v>
      </c>
      <c r="CJ6" s="2">
        <v>12</v>
      </c>
      <c r="CK6" s="1" t="s">
        <v>13</v>
      </c>
      <c r="CL6" s="1" t="s">
        <v>4</v>
      </c>
      <c r="CM6" s="31">
        <v>0.95</v>
      </c>
      <c r="CN6" s="31">
        <v>0.99</v>
      </c>
      <c r="CO6" s="2">
        <v>3</v>
      </c>
      <c r="CQ6">
        <f t="shared" si="0"/>
        <v>3306</v>
      </c>
      <c r="CR6">
        <f t="shared" si="1"/>
        <v>37.050000000000004</v>
      </c>
      <c r="CS6">
        <f t="shared" si="2"/>
        <v>19.950000000000003</v>
      </c>
      <c r="CT6">
        <f t="shared" si="3"/>
        <v>2204</v>
      </c>
      <c r="CU6">
        <f t="shared" si="4"/>
        <v>20.3</v>
      </c>
      <c r="CV6">
        <f t="shared" si="5"/>
        <v>8.6999999999999993</v>
      </c>
      <c r="CW6">
        <f t="shared" si="6"/>
        <v>7347.2699999999995</v>
      </c>
      <c r="CX6">
        <f t="shared" si="7"/>
        <v>291.64999999999998</v>
      </c>
      <c r="CY6">
        <f t="shared" si="8"/>
        <v>521.73</v>
      </c>
      <c r="CZ6">
        <f t="shared" si="9"/>
        <v>940.5</v>
      </c>
      <c r="DA6">
        <f t="shared" si="10"/>
        <v>522</v>
      </c>
    </row>
    <row r="7" spans="1:105" x14ac:dyDescent="0.25">
      <c r="A7" s="1" t="s">
        <v>63</v>
      </c>
      <c r="B7" s="1" t="s">
        <v>64</v>
      </c>
      <c r="C7" s="2">
        <v>1830</v>
      </c>
      <c r="D7" s="2">
        <v>1242</v>
      </c>
      <c r="E7" s="2">
        <v>4</v>
      </c>
      <c r="F7" s="2">
        <v>20</v>
      </c>
      <c r="G7" s="2">
        <v>342</v>
      </c>
      <c r="H7" s="2">
        <v>73</v>
      </c>
      <c r="I7" s="2">
        <v>0</v>
      </c>
      <c r="J7" s="2">
        <v>2</v>
      </c>
      <c r="K7" s="2">
        <v>1201</v>
      </c>
      <c r="L7" s="2">
        <v>153</v>
      </c>
      <c r="M7" s="2">
        <v>29</v>
      </c>
      <c r="N7" s="2">
        <v>6</v>
      </c>
      <c r="O7" s="2">
        <v>254</v>
      </c>
      <c r="P7" s="2">
        <v>1372</v>
      </c>
      <c r="Q7" s="2">
        <v>63</v>
      </c>
      <c r="R7" s="2">
        <v>0</v>
      </c>
      <c r="S7" s="2">
        <v>141</v>
      </c>
      <c r="T7" s="2">
        <v>0</v>
      </c>
      <c r="U7" s="2">
        <v>170</v>
      </c>
      <c r="V7" s="2">
        <v>215</v>
      </c>
      <c r="W7" s="2">
        <v>1125</v>
      </c>
      <c r="X7" s="2">
        <v>999</v>
      </c>
      <c r="Y7" s="2">
        <v>965</v>
      </c>
      <c r="Z7" s="2">
        <v>752</v>
      </c>
      <c r="AA7" s="2">
        <v>157</v>
      </c>
      <c r="AB7" s="2">
        <v>0</v>
      </c>
      <c r="AC7" s="2">
        <v>0</v>
      </c>
      <c r="AD7" s="2">
        <v>570</v>
      </c>
      <c r="AE7" s="2">
        <v>0</v>
      </c>
      <c r="AF7" s="2">
        <v>0</v>
      </c>
      <c r="AG7" s="2">
        <v>0</v>
      </c>
      <c r="AH7" s="2">
        <v>363</v>
      </c>
      <c r="AI7" s="2">
        <v>317</v>
      </c>
      <c r="AJ7" s="24">
        <v>3.56</v>
      </c>
      <c r="AK7" s="2">
        <v>230</v>
      </c>
      <c r="AL7" s="2">
        <v>0</v>
      </c>
      <c r="AM7" s="2">
        <v>0</v>
      </c>
      <c r="AN7" s="2">
        <v>0</v>
      </c>
      <c r="AO7" s="2">
        <v>128</v>
      </c>
      <c r="AP7" s="2">
        <v>80</v>
      </c>
      <c r="AQ7" s="24">
        <v>3.6452051069999998</v>
      </c>
      <c r="AR7" s="2">
        <v>121</v>
      </c>
      <c r="AS7" s="2">
        <v>0</v>
      </c>
      <c r="AT7" s="2">
        <v>37</v>
      </c>
      <c r="AU7" s="2">
        <v>13</v>
      </c>
      <c r="AV7" s="2">
        <v>25600</v>
      </c>
      <c r="AW7" s="34">
        <v>14.5</v>
      </c>
      <c r="AX7" s="34">
        <v>14.25</v>
      </c>
      <c r="AY7" s="34">
        <v>16.75</v>
      </c>
      <c r="AZ7" s="19" t="s">
        <v>4</v>
      </c>
      <c r="BA7" s="2">
        <v>7</v>
      </c>
      <c r="BB7" s="2">
        <v>862</v>
      </c>
      <c r="BC7" s="2">
        <v>576</v>
      </c>
      <c r="BD7" s="2">
        <v>211</v>
      </c>
      <c r="BE7" s="2">
        <v>75</v>
      </c>
      <c r="BF7" s="2">
        <v>0</v>
      </c>
      <c r="BG7" s="2">
        <v>56300</v>
      </c>
      <c r="BH7" s="2">
        <v>9955.5</v>
      </c>
      <c r="BI7" s="24">
        <v>9.2351576994434144</v>
      </c>
      <c r="BJ7" s="24">
        <v>13.71</v>
      </c>
      <c r="BK7" s="2">
        <v>430</v>
      </c>
      <c r="BL7" s="2">
        <v>46</v>
      </c>
      <c r="BM7" s="2">
        <v>22</v>
      </c>
      <c r="BN7" s="2">
        <v>13</v>
      </c>
      <c r="BO7" s="2">
        <v>29</v>
      </c>
      <c r="BP7" s="2">
        <v>15</v>
      </c>
      <c r="BQ7" s="2">
        <v>5</v>
      </c>
      <c r="BR7" s="2">
        <v>35</v>
      </c>
      <c r="BS7" s="2">
        <v>12</v>
      </c>
      <c r="BT7" s="2">
        <v>5</v>
      </c>
      <c r="BU7" s="2">
        <v>15.43</v>
      </c>
      <c r="BV7" s="29">
        <v>7.8899999999999998E-2</v>
      </c>
      <c r="BW7" s="29">
        <v>0.03</v>
      </c>
      <c r="BX7" s="2">
        <v>18.54</v>
      </c>
      <c r="BY7" s="29">
        <v>5.8200000000000002E-2</v>
      </c>
      <c r="BZ7" s="29">
        <v>0.03</v>
      </c>
      <c r="CA7" s="1" t="s">
        <v>162</v>
      </c>
      <c r="CB7" s="19" t="s">
        <v>4</v>
      </c>
      <c r="CC7" s="34">
        <v>4530059</v>
      </c>
      <c r="CD7" s="34">
        <v>4595118.16</v>
      </c>
      <c r="CE7" s="34">
        <v>4296324.5599999996</v>
      </c>
      <c r="CF7" s="34">
        <v>2772959.17</v>
      </c>
      <c r="CG7" s="34">
        <v>5558152</v>
      </c>
      <c r="CH7" s="1" t="s">
        <v>5</v>
      </c>
      <c r="CI7" s="2">
        <v>19</v>
      </c>
      <c r="CJ7" s="2">
        <v>10</v>
      </c>
      <c r="CL7" s="1" t="s">
        <v>4</v>
      </c>
      <c r="CM7" s="31">
        <v>0.99</v>
      </c>
      <c r="CN7" s="31">
        <v>0.99</v>
      </c>
      <c r="CO7" s="2">
        <v>4</v>
      </c>
      <c r="CQ7">
        <f t="shared" si="0"/>
        <v>8795.1</v>
      </c>
      <c r="CR7">
        <f t="shared" si="1"/>
        <v>44.972999999999999</v>
      </c>
      <c r="CS7">
        <f t="shared" si="2"/>
        <v>17.099999999999998</v>
      </c>
      <c r="CT7">
        <f t="shared" si="3"/>
        <v>4264.2</v>
      </c>
      <c r="CU7">
        <f t="shared" si="4"/>
        <v>13.386000000000001</v>
      </c>
      <c r="CV7">
        <f t="shared" si="5"/>
        <v>6.8999999999999995</v>
      </c>
      <c r="CW7">
        <f t="shared" si="6"/>
        <v>19894</v>
      </c>
      <c r="CX7">
        <f t="shared" si="7"/>
        <v>853.38</v>
      </c>
      <c r="CY7">
        <f t="shared" si="8"/>
        <v>1811.7</v>
      </c>
      <c r="CZ7">
        <f t="shared" si="9"/>
        <v>2029.2</v>
      </c>
      <c r="DA7">
        <f t="shared" si="10"/>
        <v>838.39717460999998</v>
      </c>
    </row>
    <row r="8" spans="1:105" x14ac:dyDescent="0.25">
      <c r="A8" s="1" t="s">
        <v>53</v>
      </c>
      <c r="B8" s="1" t="s">
        <v>54</v>
      </c>
      <c r="C8" s="2">
        <v>81</v>
      </c>
      <c r="D8" s="2">
        <v>38</v>
      </c>
      <c r="F8" s="2">
        <v>1</v>
      </c>
      <c r="G8" s="2">
        <v>3</v>
      </c>
      <c r="K8" s="2">
        <v>76</v>
      </c>
      <c r="L8" s="2">
        <v>1</v>
      </c>
      <c r="O8" s="2">
        <v>17</v>
      </c>
      <c r="P8" s="2">
        <v>60</v>
      </c>
      <c r="Q8" s="2">
        <v>4</v>
      </c>
      <c r="U8" s="2">
        <v>3</v>
      </c>
      <c r="V8" s="2">
        <v>5</v>
      </c>
      <c r="W8" s="2">
        <v>55</v>
      </c>
      <c r="X8" s="2">
        <v>53</v>
      </c>
      <c r="Y8" s="2">
        <v>56</v>
      </c>
      <c r="Z8" s="2">
        <v>0</v>
      </c>
      <c r="AA8" s="2">
        <v>0</v>
      </c>
      <c r="AB8" s="2">
        <v>0</v>
      </c>
      <c r="AC8" s="2">
        <v>0</v>
      </c>
      <c r="AD8" s="2">
        <v>44</v>
      </c>
      <c r="AE8" s="2">
        <v>0</v>
      </c>
      <c r="AF8" s="2">
        <v>0</v>
      </c>
      <c r="AG8" s="2">
        <v>1</v>
      </c>
      <c r="AH8" s="2">
        <v>25</v>
      </c>
      <c r="AI8" s="2">
        <v>1</v>
      </c>
      <c r="AJ8" s="24">
        <v>3.7</v>
      </c>
      <c r="AK8" s="2">
        <v>32</v>
      </c>
      <c r="AL8" s="2">
        <v>0</v>
      </c>
      <c r="AM8" s="2">
        <v>0</v>
      </c>
      <c r="AN8" s="2">
        <v>0</v>
      </c>
      <c r="AO8" s="2">
        <v>17</v>
      </c>
      <c r="AP8" s="2">
        <v>3</v>
      </c>
      <c r="AQ8" s="24">
        <v>3.9</v>
      </c>
      <c r="AR8" s="2">
        <v>5</v>
      </c>
      <c r="AS8" s="2">
        <v>0</v>
      </c>
      <c r="AT8" s="2">
        <v>2</v>
      </c>
      <c r="AU8" s="2">
        <v>0</v>
      </c>
      <c r="AV8" s="2">
        <v>124</v>
      </c>
      <c r="AW8" s="34">
        <v>19.38</v>
      </c>
      <c r="AX8" s="34">
        <v>19.27</v>
      </c>
      <c r="AY8" s="34">
        <v>19.48</v>
      </c>
      <c r="AZ8" s="1" t="s">
        <v>5</v>
      </c>
      <c r="BB8" s="2">
        <v>57</v>
      </c>
      <c r="BC8" s="2">
        <v>48</v>
      </c>
      <c r="BD8" s="2">
        <v>8</v>
      </c>
      <c r="BE8" s="2">
        <v>1</v>
      </c>
      <c r="BG8" s="2">
        <v>2680</v>
      </c>
      <c r="BH8" s="2">
        <v>773</v>
      </c>
      <c r="BI8" s="24">
        <v>9.5432098765432105</v>
      </c>
      <c r="BJ8" s="24">
        <v>10.38</v>
      </c>
      <c r="BK8" s="2">
        <v>0</v>
      </c>
      <c r="BL8" s="2">
        <v>2</v>
      </c>
      <c r="BM8" s="2">
        <v>2</v>
      </c>
      <c r="BN8" s="2">
        <v>0</v>
      </c>
      <c r="BO8" s="2">
        <v>4</v>
      </c>
      <c r="BP8" s="2">
        <v>0</v>
      </c>
      <c r="BQ8" s="2">
        <v>0</v>
      </c>
      <c r="BR8" s="2">
        <v>0</v>
      </c>
      <c r="BS8" s="2">
        <v>0</v>
      </c>
      <c r="BT8" s="2">
        <v>0</v>
      </c>
      <c r="BU8" s="2">
        <v>16.2</v>
      </c>
      <c r="BV8" s="29">
        <v>0.12</v>
      </c>
      <c r="BW8" s="29">
        <v>4.65E-2</v>
      </c>
      <c r="BX8" s="2">
        <v>15.06</v>
      </c>
      <c r="BY8" s="29">
        <v>0.09</v>
      </c>
      <c r="BZ8" s="29">
        <v>6.4500000000000002E-2</v>
      </c>
      <c r="CA8" s="1" t="s">
        <v>163</v>
      </c>
      <c r="CB8" s="19" t="s">
        <v>4</v>
      </c>
      <c r="CC8" s="34">
        <v>289495.06</v>
      </c>
      <c r="CD8" s="34">
        <v>444724.03</v>
      </c>
      <c r="CE8" s="34">
        <v>444724.03</v>
      </c>
      <c r="CF8" s="34">
        <v>219680.07</v>
      </c>
      <c r="CG8" s="34">
        <v>475000</v>
      </c>
      <c r="CH8" s="19" t="s">
        <v>4</v>
      </c>
      <c r="CI8" s="2">
        <v>6</v>
      </c>
      <c r="CJ8" s="2">
        <v>6</v>
      </c>
      <c r="CL8" s="1" t="s">
        <v>4</v>
      </c>
      <c r="CM8" s="31">
        <v>1</v>
      </c>
      <c r="CN8" s="31">
        <v>1</v>
      </c>
      <c r="CO8" s="2">
        <v>4</v>
      </c>
      <c r="CQ8">
        <f t="shared" si="0"/>
        <v>712.8</v>
      </c>
      <c r="CR8">
        <f t="shared" si="1"/>
        <v>5.2799999999999994</v>
      </c>
      <c r="CS8">
        <f t="shared" si="2"/>
        <v>2.0459999999999998</v>
      </c>
      <c r="CT8">
        <f t="shared" si="3"/>
        <v>481.92</v>
      </c>
      <c r="CU8">
        <f t="shared" si="4"/>
        <v>2.88</v>
      </c>
      <c r="CV8">
        <f t="shared" si="5"/>
        <v>2.0640000000000001</v>
      </c>
      <c r="CW8">
        <f t="shared" si="6"/>
        <v>1162.8</v>
      </c>
      <c r="CX8">
        <f t="shared" si="7"/>
        <v>57</v>
      </c>
      <c r="CY8">
        <f t="shared" si="8"/>
        <v>81</v>
      </c>
      <c r="CZ8">
        <f t="shared" si="9"/>
        <v>162.80000000000001</v>
      </c>
      <c r="DA8">
        <f t="shared" si="10"/>
        <v>124.8</v>
      </c>
    </row>
    <row r="9" spans="1:105" x14ac:dyDescent="0.25">
      <c r="A9" s="1" t="s">
        <v>8</v>
      </c>
      <c r="B9" s="1" t="s">
        <v>9</v>
      </c>
      <c r="C9" s="2">
        <v>2455</v>
      </c>
      <c r="D9" s="2">
        <v>1205</v>
      </c>
      <c r="E9" s="2">
        <v>17</v>
      </c>
      <c r="F9" s="2">
        <v>45</v>
      </c>
      <c r="G9" s="2">
        <v>404</v>
      </c>
      <c r="H9" s="2">
        <v>20</v>
      </c>
      <c r="I9" s="2">
        <v>5</v>
      </c>
      <c r="J9" s="2">
        <v>3</v>
      </c>
      <c r="K9" s="2">
        <v>1681</v>
      </c>
      <c r="L9" s="2">
        <v>227</v>
      </c>
      <c r="M9" s="2">
        <v>34</v>
      </c>
      <c r="N9" s="2">
        <v>19</v>
      </c>
      <c r="O9" s="2">
        <v>144</v>
      </c>
      <c r="P9" s="2">
        <v>2082</v>
      </c>
      <c r="Q9" s="2">
        <v>11</v>
      </c>
      <c r="R9" s="2">
        <v>72</v>
      </c>
      <c r="S9" s="2">
        <v>0</v>
      </c>
      <c r="T9" s="2">
        <v>146</v>
      </c>
      <c r="U9" s="2">
        <v>882</v>
      </c>
      <c r="V9" s="2">
        <v>1468</v>
      </c>
      <c r="W9" s="2">
        <v>1264</v>
      </c>
      <c r="X9" s="2">
        <v>946</v>
      </c>
      <c r="Y9" s="2">
        <v>1932</v>
      </c>
      <c r="Z9" s="2">
        <v>1187</v>
      </c>
      <c r="AA9" s="2">
        <v>0</v>
      </c>
      <c r="AB9" s="2">
        <v>9</v>
      </c>
      <c r="AC9" s="2">
        <v>0</v>
      </c>
      <c r="AD9" s="2">
        <v>732</v>
      </c>
      <c r="AE9" s="2">
        <v>18</v>
      </c>
      <c r="AF9" s="2">
        <v>173</v>
      </c>
      <c r="AG9" s="2">
        <v>0</v>
      </c>
      <c r="AH9" s="2">
        <v>360</v>
      </c>
      <c r="AI9" s="2">
        <v>241</v>
      </c>
      <c r="AJ9" s="24">
        <v>3.59</v>
      </c>
      <c r="AK9" s="2">
        <v>440</v>
      </c>
      <c r="AL9" s="2">
        <v>0</v>
      </c>
      <c r="AM9" s="2">
        <v>141</v>
      </c>
      <c r="AN9" s="2">
        <v>0</v>
      </c>
      <c r="AO9" s="2">
        <v>180</v>
      </c>
      <c r="AP9" s="2">
        <v>78</v>
      </c>
      <c r="AQ9" s="24">
        <v>3.7160000000000002</v>
      </c>
      <c r="AR9" s="2">
        <v>165</v>
      </c>
      <c r="AS9" s="2">
        <v>165</v>
      </c>
      <c r="AT9" s="2">
        <v>55</v>
      </c>
      <c r="AU9" s="2">
        <v>9</v>
      </c>
      <c r="AV9" s="2">
        <v>14291</v>
      </c>
      <c r="AW9" s="34">
        <v>17.38</v>
      </c>
      <c r="AX9" s="34">
        <v>16.36</v>
      </c>
      <c r="AY9" s="34">
        <v>19.309999999999999</v>
      </c>
      <c r="AZ9" s="19" t="s">
        <v>4</v>
      </c>
      <c r="BB9" s="2">
        <v>1158</v>
      </c>
      <c r="BC9" s="2">
        <v>842</v>
      </c>
      <c r="BD9" s="2">
        <v>76</v>
      </c>
      <c r="BE9" s="2">
        <v>228</v>
      </c>
      <c r="BF9" s="2">
        <v>12</v>
      </c>
      <c r="BG9" s="2">
        <v>82064</v>
      </c>
      <c r="BH9" s="2">
        <v>12357</v>
      </c>
      <c r="BI9" s="24">
        <v>9.7452681388012614</v>
      </c>
      <c r="BJ9" s="24">
        <v>11.37</v>
      </c>
      <c r="BK9" s="2">
        <v>773</v>
      </c>
      <c r="BL9" s="2">
        <v>32</v>
      </c>
      <c r="BM9" s="2">
        <v>14</v>
      </c>
      <c r="BN9" s="2">
        <v>9</v>
      </c>
      <c r="BO9" s="2">
        <v>85</v>
      </c>
      <c r="BP9" s="2">
        <v>32</v>
      </c>
      <c r="BQ9" s="2">
        <v>12</v>
      </c>
      <c r="BR9" s="2">
        <v>56</v>
      </c>
      <c r="BS9" s="2">
        <v>18</v>
      </c>
      <c r="BT9" s="2">
        <v>5</v>
      </c>
      <c r="BU9" s="2">
        <v>14.01</v>
      </c>
      <c r="BV9" s="29">
        <v>0.13200000000000001</v>
      </c>
      <c r="BW9" s="29">
        <v>9.5602289999999999E-3</v>
      </c>
      <c r="BX9" s="2">
        <v>16.309999999999999</v>
      </c>
      <c r="BY9" s="29">
        <v>0.16900000000000001</v>
      </c>
      <c r="BZ9" s="29">
        <v>9.049774E-3</v>
      </c>
      <c r="CA9" s="1" t="s">
        <v>161</v>
      </c>
      <c r="CB9" s="1" t="s">
        <v>5</v>
      </c>
      <c r="CC9" s="34">
        <v>7279344.1299999999</v>
      </c>
      <c r="CD9" s="34">
        <v>9403755.75</v>
      </c>
      <c r="CE9" s="34">
        <v>6509127.3499999996</v>
      </c>
      <c r="CF9" s="34">
        <v>6841989.7599999998</v>
      </c>
      <c r="CG9" s="34">
        <v>8000000</v>
      </c>
      <c r="CH9" s="1" t="s">
        <v>5</v>
      </c>
      <c r="CI9" s="2">
        <v>25</v>
      </c>
      <c r="CJ9" s="2">
        <v>16</v>
      </c>
      <c r="CK9" s="1" t="s">
        <v>10</v>
      </c>
      <c r="CL9" s="1" t="s">
        <v>4</v>
      </c>
      <c r="CM9" s="31">
        <v>1</v>
      </c>
      <c r="CN9" s="31">
        <v>1</v>
      </c>
      <c r="CO9" s="2">
        <v>2</v>
      </c>
      <c r="CQ9">
        <f t="shared" si="0"/>
        <v>10255.32</v>
      </c>
      <c r="CR9">
        <f t="shared" si="1"/>
        <v>96.624000000000009</v>
      </c>
      <c r="CS9">
        <f t="shared" si="2"/>
        <v>6.9980876280000004</v>
      </c>
      <c r="CT9">
        <f t="shared" si="3"/>
        <v>7176.4</v>
      </c>
      <c r="CU9">
        <f t="shared" si="4"/>
        <v>74.36</v>
      </c>
      <c r="CV9">
        <f t="shared" si="5"/>
        <v>3.9819005600000001</v>
      </c>
      <c r="CW9">
        <f t="shared" si="6"/>
        <v>36185.159999999996</v>
      </c>
      <c r="CX9">
        <f t="shared" si="7"/>
        <v>1158</v>
      </c>
      <c r="CY9">
        <f t="shared" si="8"/>
        <v>2455</v>
      </c>
      <c r="CZ9">
        <f t="shared" si="9"/>
        <v>2627.88</v>
      </c>
      <c r="DA9">
        <f t="shared" si="10"/>
        <v>1635.0400000000002</v>
      </c>
    </row>
    <row r="10" spans="1:105" x14ac:dyDescent="0.25">
      <c r="A10" s="1" t="s">
        <v>55</v>
      </c>
      <c r="B10" s="1" t="s">
        <v>56</v>
      </c>
      <c r="C10" s="2">
        <v>294</v>
      </c>
      <c r="D10" s="2">
        <v>139</v>
      </c>
      <c r="E10" s="2">
        <v>3</v>
      </c>
      <c r="F10" s="2">
        <v>7</v>
      </c>
      <c r="G10" s="2">
        <v>29</v>
      </c>
      <c r="H10" s="2">
        <v>5</v>
      </c>
      <c r="I10" s="2">
        <v>1</v>
      </c>
      <c r="J10" s="2">
        <v>0</v>
      </c>
      <c r="K10" s="2">
        <v>176</v>
      </c>
      <c r="L10" s="2">
        <v>69</v>
      </c>
      <c r="M10" s="2">
        <v>2</v>
      </c>
      <c r="N10" s="2">
        <v>2</v>
      </c>
      <c r="O10" s="2">
        <v>24</v>
      </c>
      <c r="P10" s="2">
        <v>221</v>
      </c>
      <c r="Q10" s="2">
        <v>39</v>
      </c>
      <c r="R10" s="2">
        <v>9</v>
      </c>
      <c r="S10" s="2">
        <v>1</v>
      </c>
      <c r="T10" s="2">
        <v>0</v>
      </c>
      <c r="U10" s="2">
        <v>38</v>
      </c>
      <c r="V10" s="2">
        <v>2</v>
      </c>
      <c r="W10" s="2">
        <v>103</v>
      </c>
      <c r="X10" s="2">
        <v>152</v>
      </c>
      <c r="Y10" s="2">
        <v>144</v>
      </c>
      <c r="Z10" s="2">
        <v>0</v>
      </c>
      <c r="AA10" s="2">
        <v>1</v>
      </c>
      <c r="AB10" s="2">
        <v>0</v>
      </c>
      <c r="AC10" s="2">
        <v>0</v>
      </c>
      <c r="AD10" s="2">
        <v>180</v>
      </c>
      <c r="AE10" s="2">
        <v>10</v>
      </c>
      <c r="AF10" s="2">
        <v>9</v>
      </c>
      <c r="AG10" s="2">
        <v>30</v>
      </c>
      <c r="AH10" s="2">
        <v>100</v>
      </c>
      <c r="AI10" s="2">
        <v>18</v>
      </c>
      <c r="AJ10" s="24">
        <v>3.5</v>
      </c>
      <c r="AK10" s="2">
        <v>113</v>
      </c>
      <c r="AL10" s="2">
        <v>2</v>
      </c>
      <c r="AM10" s="2">
        <v>6</v>
      </c>
      <c r="AN10" s="2">
        <v>9</v>
      </c>
      <c r="AO10" s="2">
        <v>37</v>
      </c>
      <c r="AP10" s="2">
        <v>22</v>
      </c>
      <c r="AQ10" s="24">
        <v>3.6</v>
      </c>
      <c r="AR10" s="2">
        <v>0</v>
      </c>
      <c r="AS10" s="2">
        <v>0</v>
      </c>
      <c r="AT10" s="2">
        <v>0</v>
      </c>
      <c r="AU10" s="2">
        <v>0</v>
      </c>
      <c r="AV10" s="2">
        <v>1563</v>
      </c>
      <c r="AW10" s="34">
        <v>20.86</v>
      </c>
      <c r="AX10" s="34">
        <v>20.38</v>
      </c>
      <c r="AY10" s="34">
        <v>21.75</v>
      </c>
      <c r="AZ10" s="19" t="s">
        <v>4</v>
      </c>
      <c r="BA10" s="2">
        <v>39</v>
      </c>
      <c r="BB10" s="2">
        <v>187</v>
      </c>
      <c r="BC10" s="2">
        <v>144</v>
      </c>
      <c r="BD10" s="2">
        <v>40</v>
      </c>
      <c r="BE10" s="2">
        <v>2</v>
      </c>
      <c r="BF10" s="2">
        <v>1</v>
      </c>
      <c r="BG10" s="2">
        <v>14958</v>
      </c>
      <c r="BH10" s="2">
        <v>3157.5</v>
      </c>
      <c r="BI10" s="24">
        <v>10.739795918367347</v>
      </c>
      <c r="BJ10" s="24">
        <v>9.2799999999999994</v>
      </c>
      <c r="BK10" s="2">
        <v>0</v>
      </c>
      <c r="BL10" s="2">
        <v>15</v>
      </c>
      <c r="BM10" s="2">
        <v>8</v>
      </c>
      <c r="BN10" s="2">
        <v>3</v>
      </c>
      <c r="BO10" s="2">
        <v>17</v>
      </c>
      <c r="BP10" s="2">
        <v>6</v>
      </c>
      <c r="BQ10" s="2">
        <v>3</v>
      </c>
      <c r="BR10" s="2">
        <v>0</v>
      </c>
      <c r="BS10" s="2">
        <v>0</v>
      </c>
      <c r="BT10" s="2">
        <v>0</v>
      </c>
      <c r="BU10" s="2">
        <v>15.1</v>
      </c>
      <c r="BV10" s="29">
        <v>0.11</v>
      </c>
      <c r="BW10" s="29">
        <v>0.03</v>
      </c>
      <c r="BX10" s="2">
        <v>17.2</v>
      </c>
      <c r="BY10" s="29">
        <v>0.12</v>
      </c>
      <c r="BZ10" s="29">
        <v>7.0000000000000007E-2</v>
      </c>
      <c r="CA10" s="1" t="s">
        <v>161</v>
      </c>
      <c r="CB10" s="1" t="s">
        <v>23</v>
      </c>
      <c r="CC10" s="34">
        <v>1913467</v>
      </c>
      <c r="CD10" s="34">
        <v>747974.37</v>
      </c>
      <c r="CE10" s="34">
        <v>466660.23</v>
      </c>
      <c r="CF10" s="34">
        <v>427074.25</v>
      </c>
      <c r="CG10" s="34">
        <v>1364017</v>
      </c>
      <c r="CH10" s="19" t="s">
        <v>4</v>
      </c>
      <c r="CI10" s="2">
        <v>15</v>
      </c>
      <c r="CJ10" s="2">
        <v>6</v>
      </c>
      <c r="CL10" s="1" t="s">
        <v>4</v>
      </c>
      <c r="CM10" s="31">
        <v>1</v>
      </c>
      <c r="CN10" s="31">
        <v>1</v>
      </c>
      <c r="CO10" s="2">
        <v>3</v>
      </c>
      <c r="CQ10">
        <f t="shared" si="0"/>
        <v>2718</v>
      </c>
      <c r="CR10">
        <f t="shared" si="1"/>
        <v>19.8</v>
      </c>
      <c r="CS10">
        <f t="shared" si="2"/>
        <v>5.3999999999999995</v>
      </c>
      <c r="CT10">
        <f t="shared" si="3"/>
        <v>1943.6</v>
      </c>
      <c r="CU10">
        <f t="shared" si="4"/>
        <v>13.559999999999999</v>
      </c>
      <c r="CV10">
        <f t="shared" si="5"/>
        <v>7.910000000000001</v>
      </c>
      <c r="CW10">
        <f t="shared" si="6"/>
        <v>4610.0599999999995</v>
      </c>
      <c r="CX10">
        <f t="shared" si="7"/>
        <v>187</v>
      </c>
      <c r="CY10">
        <f t="shared" si="8"/>
        <v>294</v>
      </c>
      <c r="CZ10">
        <f t="shared" si="9"/>
        <v>630</v>
      </c>
      <c r="DA10">
        <f t="shared" si="10"/>
        <v>406.8</v>
      </c>
    </row>
    <row r="11" spans="1:105" x14ac:dyDescent="0.25">
      <c r="A11" s="1" t="s">
        <v>27</v>
      </c>
      <c r="B11" s="1" t="s">
        <v>28</v>
      </c>
      <c r="C11" s="2">
        <v>270</v>
      </c>
      <c r="D11" s="2">
        <v>152</v>
      </c>
      <c r="E11" s="2">
        <v>0</v>
      </c>
      <c r="F11" s="2">
        <v>3</v>
      </c>
      <c r="G11" s="2">
        <v>65</v>
      </c>
      <c r="H11" s="2">
        <v>0</v>
      </c>
      <c r="I11" s="2">
        <v>0</v>
      </c>
      <c r="J11" s="2">
        <v>1</v>
      </c>
      <c r="K11" s="2">
        <v>178</v>
      </c>
      <c r="L11" s="2">
        <v>16</v>
      </c>
      <c r="M11" s="2">
        <v>6</v>
      </c>
      <c r="N11" s="2">
        <v>1</v>
      </c>
      <c r="O11" s="2">
        <v>56</v>
      </c>
      <c r="P11" s="2">
        <v>208</v>
      </c>
      <c r="Q11" s="2">
        <v>6</v>
      </c>
      <c r="R11" s="2">
        <v>0</v>
      </c>
      <c r="S11" s="2">
        <v>0</v>
      </c>
      <c r="T11" s="2">
        <v>0</v>
      </c>
      <c r="U11" s="2">
        <v>48</v>
      </c>
      <c r="V11" s="2">
        <v>5</v>
      </c>
      <c r="W11" s="2">
        <v>223</v>
      </c>
      <c r="X11" s="2">
        <v>201</v>
      </c>
      <c r="Y11" s="2">
        <v>212</v>
      </c>
      <c r="Z11" s="2">
        <v>0</v>
      </c>
      <c r="AA11" s="2">
        <v>0</v>
      </c>
      <c r="AB11" s="2">
        <v>0</v>
      </c>
      <c r="AC11" s="2">
        <v>0</v>
      </c>
      <c r="AD11" s="2">
        <v>193</v>
      </c>
      <c r="AE11" s="2">
        <v>5</v>
      </c>
      <c r="AF11" s="2">
        <v>0</v>
      </c>
      <c r="AG11" s="2">
        <v>0</v>
      </c>
      <c r="AH11" s="2">
        <v>115</v>
      </c>
      <c r="AI11" s="2">
        <v>72</v>
      </c>
      <c r="AJ11" s="24">
        <v>3.34</v>
      </c>
      <c r="AK11" s="2">
        <v>58</v>
      </c>
      <c r="AL11" s="2">
        <v>0</v>
      </c>
      <c r="AM11" s="2">
        <v>0</v>
      </c>
      <c r="AN11" s="2">
        <v>0</v>
      </c>
      <c r="AO11" s="2">
        <v>30</v>
      </c>
      <c r="AP11" s="2">
        <v>7</v>
      </c>
      <c r="AQ11" s="24">
        <v>3.18</v>
      </c>
      <c r="AR11" s="2">
        <v>19</v>
      </c>
      <c r="AS11" s="2">
        <v>0</v>
      </c>
      <c r="AT11" s="2">
        <v>7</v>
      </c>
      <c r="AU11" s="2">
        <v>0</v>
      </c>
      <c r="AV11" s="2">
        <v>2877</v>
      </c>
      <c r="AW11" s="34">
        <v>16.12</v>
      </c>
      <c r="AX11" s="34">
        <v>15.71</v>
      </c>
      <c r="AY11" s="34">
        <v>18.43</v>
      </c>
      <c r="AZ11" s="1" t="s">
        <v>5</v>
      </c>
      <c r="BB11" s="2">
        <v>152</v>
      </c>
      <c r="BC11" s="2">
        <v>146</v>
      </c>
      <c r="BD11" s="2">
        <v>4</v>
      </c>
      <c r="BE11" s="2">
        <v>2</v>
      </c>
      <c r="BF11" s="2">
        <v>0</v>
      </c>
      <c r="BG11" s="2">
        <v>10724</v>
      </c>
      <c r="BH11" s="2">
        <v>2467.5</v>
      </c>
      <c r="BI11" s="24">
        <v>9.1388888888888893</v>
      </c>
      <c r="BJ11" s="24">
        <v>8.6199999999999992</v>
      </c>
      <c r="BK11" s="2">
        <v>27</v>
      </c>
      <c r="BL11" s="2">
        <v>7</v>
      </c>
      <c r="BM11" s="2">
        <v>3</v>
      </c>
      <c r="BN11" s="2">
        <v>0</v>
      </c>
      <c r="BO11" s="2">
        <v>4</v>
      </c>
      <c r="BP11" s="2">
        <v>3</v>
      </c>
      <c r="BQ11" s="2">
        <v>0</v>
      </c>
      <c r="BR11" s="2">
        <v>10</v>
      </c>
      <c r="BS11" s="2">
        <v>2</v>
      </c>
      <c r="BT11" s="2">
        <v>0</v>
      </c>
      <c r="BU11" s="2">
        <v>11.6</v>
      </c>
      <c r="BV11" s="29">
        <v>0.14000000000000001</v>
      </c>
      <c r="BW11" s="29">
        <v>0.03</v>
      </c>
      <c r="BX11" s="2">
        <v>13.4</v>
      </c>
      <c r="BY11" s="29">
        <v>0.19</v>
      </c>
      <c r="BZ11" s="29">
        <v>0.02</v>
      </c>
      <c r="CA11" s="1" t="s">
        <v>161</v>
      </c>
      <c r="CB11" s="1" t="s">
        <v>5</v>
      </c>
      <c r="CC11" s="34">
        <v>730394</v>
      </c>
      <c r="CD11" s="34">
        <v>969802</v>
      </c>
      <c r="CE11" s="34">
        <v>0</v>
      </c>
      <c r="CF11" s="34">
        <v>619170</v>
      </c>
      <c r="CG11" s="34">
        <v>700000</v>
      </c>
      <c r="CH11" s="1" t="s">
        <v>5</v>
      </c>
      <c r="CI11" s="2">
        <v>11</v>
      </c>
      <c r="CJ11" s="2">
        <v>15</v>
      </c>
      <c r="CK11" s="1" t="s">
        <v>29</v>
      </c>
      <c r="CL11" s="1" t="s">
        <v>4</v>
      </c>
      <c r="CM11" s="31">
        <v>1</v>
      </c>
      <c r="CN11" s="31">
        <v>1</v>
      </c>
      <c r="CO11" s="2">
        <v>4</v>
      </c>
      <c r="CQ11">
        <f t="shared" si="0"/>
        <v>2238.7999999999997</v>
      </c>
      <c r="CR11">
        <f t="shared" si="1"/>
        <v>27.020000000000003</v>
      </c>
      <c r="CS11">
        <f t="shared" si="2"/>
        <v>5.79</v>
      </c>
      <c r="CT11">
        <f t="shared" si="3"/>
        <v>777.2</v>
      </c>
      <c r="CU11">
        <f t="shared" si="4"/>
        <v>11.02</v>
      </c>
      <c r="CV11">
        <f t="shared" si="5"/>
        <v>1.1599999999999999</v>
      </c>
      <c r="CW11">
        <f t="shared" si="6"/>
        <v>3352.96</v>
      </c>
      <c r="CX11">
        <f t="shared" si="7"/>
        <v>152</v>
      </c>
      <c r="CY11">
        <f t="shared" si="8"/>
        <v>270</v>
      </c>
      <c r="CZ11">
        <f t="shared" si="9"/>
        <v>644.62</v>
      </c>
      <c r="DA11">
        <f t="shared" si="10"/>
        <v>184.44</v>
      </c>
    </row>
    <row r="12" spans="1:105" x14ac:dyDescent="0.25">
      <c r="A12" s="1" t="s">
        <v>20</v>
      </c>
      <c r="B12" s="1" t="s">
        <v>21</v>
      </c>
      <c r="C12" s="2">
        <v>1914</v>
      </c>
      <c r="D12" s="2">
        <v>946</v>
      </c>
      <c r="E12" s="2">
        <v>15</v>
      </c>
      <c r="F12" s="2">
        <v>70</v>
      </c>
      <c r="G12" s="2">
        <v>805</v>
      </c>
      <c r="H12" s="2">
        <v>86</v>
      </c>
      <c r="I12" s="2">
        <v>0</v>
      </c>
      <c r="J12" s="2">
        <v>5</v>
      </c>
      <c r="K12" s="2">
        <v>710</v>
      </c>
      <c r="L12" s="2">
        <v>214</v>
      </c>
      <c r="M12" s="2">
        <v>7</v>
      </c>
      <c r="N12" s="2">
        <v>2</v>
      </c>
      <c r="O12" s="2">
        <v>183</v>
      </c>
      <c r="P12" s="2">
        <v>1520</v>
      </c>
      <c r="Q12" s="2">
        <v>47</v>
      </c>
      <c r="R12" s="2">
        <v>68</v>
      </c>
      <c r="S12" s="2">
        <v>9</v>
      </c>
      <c r="T12" s="2">
        <v>87</v>
      </c>
      <c r="U12" s="2">
        <v>156</v>
      </c>
      <c r="V12" s="2">
        <v>246</v>
      </c>
      <c r="W12" s="2">
        <v>1466</v>
      </c>
      <c r="X12" s="2">
        <v>963</v>
      </c>
      <c r="Y12" s="2">
        <v>1469</v>
      </c>
      <c r="Z12" s="2">
        <v>96</v>
      </c>
      <c r="AA12" s="2">
        <v>0</v>
      </c>
      <c r="AB12" s="2">
        <v>23</v>
      </c>
      <c r="AC12" s="2">
        <v>180</v>
      </c>
      <c r="AD12" s="2">
        <v>1264</v>
      </c>
      <c r="AE12" s="2">
        <v>169</v>
      </c>
      <c r="AF12" s="2">
        <v>197</v>
      </c>
      <c r="AG12" s="2">
        <v>88</v>
      </c>
      <c r="AH12" s="2">
        <v>788</v>
      </c>
      <c r="AI12" s="2">
        <v>480</v>
      </c>
      <c r="AJ12" s="24">
        <v>3.34</v>
      </c>
      <c r="AK12" s="2">
        <v>264</v>
      </c>
      <c r="AL12" s="2">
        <v>0</v>
      </c>
      <c r="AM12" s="2">
        <v>39</v>
      </c>
      <c r="AN12" s="2">
        <v>0</v>
      </c>
      <c r="AO12" s="2">
        <v>130</v>
      </c>
      <c r="AP12" s="2">
        <v>29</v>
      </c>
      <c r="AQ12" s="24">
        <v>3.54</v>
      </c>
      <c r="AR12" s="2">
        <v>107</v>
      </c>
      <c r="AS12" s="2">
        <v>0</v>
      </c>
      <c r="AT12" s="2">
        <v>38</v>
      </c>
      <c r="AU12" s="2">
        <v>4</v>
      </c>
      <c r="AV12" s="2">
        <v>38212</v>
      </c>
      <c r="AW12" s="34">
        <v>15.56</v>
      </c>
      <c r="AX12" s="34">
        <v>15.09</v>
      </c>
      <c r="AY12" s="34">
        <v>18.010000000000002</v>
      </c>
      <c r="AZ12" s="19" t="s">
        <v>4</v>
      </c>
      <c r="BA12" s="2">
        <v>87</v>
      </c>
      <c r="BB12" s="2">
        <v>892</v>
      </c>
      <c r="BC12" s="2">
        <v>733</v>
      </c>
      <c r="BD12" s="2">
        <v>45</v>
      </c>
      <c r="BE12" s="2">
        <v>78</v>
      </c>
      <c r="BF12" s="2">
        <v>36</v>
      </c>
      <c r="BG12" s="2">
        <v>59317</v>
      </c>
      <c r="BH12" s="2">
        <v>17035</v>
      </c>
      <c r="BI12" s="24">
        <v>9.3701870187018699</v>
      </c>
      <c r="BJ12" s="24">
        <v>9.3800000000000008</v>
      </c>
      <c r="BK12" s="2">
        <v>79</v>
      </c>
      <c r="BL12" s="2">
        <v>53</v>
      </c>
      <c r="BM12" s="2">
        <v>18</v>
      </c>
      <c r="BN12" s="2">
        <v>13</v>
      </c>
      <c r="BO12" s="2">
        <v>43</v>
      </c>
      <c r="BP12" s="2">
        <v>21</v>
      </c>
      <c r="BQ12" s="2">
        <v>8</v>
      </c>
      <c r="BR12" s="2">
        <v>27</v>
      </c>
      <c r="BS12" s="2">
        <v>9</v>
      </c>
      <c r="BT12" s="2">
        <v>2</v>
      </c>
      <c r="BU12" s="2">
        <v>16.5</v>
      </c>
      <c r="BV12" s="29">
        <v>0.21</v>
      </c>
      <c r="BW12" s="29">
        <v>0.06</v>
      </c>
      <c r="BX12" s="2">
        <v>18</v>
      </c>
      <c r="BY12" s="29">
        <v>0.11</v>
      </c>
      <c r="BZ12" s="29">
        <v>0.03</v>
      </c>
      <c r="CA12" s="1" t="s">
        <v>22</v>
      </c>
      <c r="CB12" s="1" t="s">
        <v>5</v>
      </c>
      <c r="CC12" s="34">
        <v>4589911.46</v>
      </c>
      <c r="CD12" s="34">
        <v>4664481.1399999997</v>
      </c>
      <c r="CE12" s="34">
        <v>4664481.1399999997</v>
      </c>
      <c r="CF12" s="34">
        <v>3098069</v>
      </c>
      <c r="CG12" s="34">
        <v>5225571</v>
      </c>
      <c r="CH12" s="1" t="s">
        <v>5</v>
      </c>
      <c r="CI12" s="2">
        <v>57</v>
      </c>
      <c r="CJ12" s="2">
        <v>20</v>
      </c>
      <c r="CK12" s="1" t="s">
        <v>23</v>
      </c>
      <c r="CL12" s="1" t="s">
        <v>4</v>
      </c>
      <c r="CM12" s="31">
        <v>0.99</v>
      </c>
      <c r="CN12" s="31">
        <v>0.99</v>
      </c>
      <c r="CO12" s="2">
        <v>3</v>
      </c>
      <c r="CQ12">
        <f t="shared" si="0"/>
        <v>20856</v>
      </c>
      <c r="CR12">
        <f t="shared" si="1"/>
        <v>265.44</v>
      </c>
      <c r="CS12">
        <f t="shared" si="2"/>
        <v>75.84</v>
      </c>
      <c r="CT12">
        <f t="shared" si="3"/>
        <v>4752</v>
      </c>
      <c r="CU12">
        <f t="shared" si="4"/>
        <v>29.04</v>
      </c>
      <c r="CV12">
        <f t="shared" si="5"/>
        <v>7.92</v>
      </c>
      <c r="CW12">
        <f t="shared" si="6"/>
        <v>23651.200000000001</v>
      </c>
      <c r="CX12">
        <f t="shared" si="7"/>
        <v>883.08</v>
      </c>
      <c r="CY12">
        <f t="shared" si="8"/>
        <v>1894.86</v>
      </c>
      <c r="CZ12">
        <f t="shared" si="9"/>
        <v>4221.76</v>
      </c>
      <c r="DA12">
        <f t="shared" si="10"/>
        <v>934.56000000000006</v>
      </c>
    </row>
    <row r="13" spans="1:105" x14ac:dyDescent="0.25">
      <c r="A13" s="1" t="s">
        <v>38</v>
      </c>
      <c r="B13" s="1" t="s">
        <v>39</v>
      </c>
      <c r="C13" s="2">
        <v>81</v>
      </c>
      <c r="D13" s="2">
        <v>32</v>
      </c>
      <c r="E13" s="2">
        <v>1</v>
      </c>
      <c r="F13" s="2">
        <v>0</v>
      </c>
      <c r="G13" s="2">
        <v>4</v>
      </c>
      <c r="H13" s="2">
        <v>7</v>
      </c>
      <c r="I13" s="2">
        <v>0</v>
      </c>
      <c r="J13" s="2">
        <v>1</v>
      </c>
      <c r="K13" s="2">
        <v>57</v>
      </c>
      <c r="L13" s="2">
        <v>11</v>
      </c>
      <c r="M13" s="2">
        <v>0</v>
      </c>
      <c r="N13" s="2">
        <v>0</v>
      </c>
      <c r="O13" s="2">
        <v>5</v>
      </c>
      <c r="P13" s="2">
        <v>60</v>
      </c>
      <c r="Q13" s="2">
        <v>16</v>
      </c>
      <c r="R13" s="2">
        <v>0</v>
      </c>
      <c r="S13" s="2">
        <v>0</v>
      </c>
      <c r="T13" s="2">
        <v>0</v>
      </c>
      <c r="U13" s="2">
        <v>19</v>
      </c>
      <c r="V13" s="2">
        <v>1</v>
      </c>
      <c r="W13" s="2">
        <v>57</v>
      </c>
      <c r="X13" s="2">
        <v>49</v>
      </c>
      <c r="Y13" s="2">
        <v>67</v>
      </c>
      <c r="Z13" s="2">
        <v>0</v>
      </c>
      <c r="AA13" s="2">
        <v>0</v>
      </c>
      <c r="AB13" s="2">
        <v>0</v>
      </c>
      <c r="AC13" s="2">
        <v>0</v>
      </c>
      <c r="AD13" s="2">
        <v>56</v>
      </c>
      <c r="AE13" s="2">
        <v>0</v>
      </c>
      <c r="AF13" s="2">
        <v>0</v>
      </c>
      <c r="AG13" s="2">
        <v>10</v>
      </c>
      <c r="AH13" s="2">
        <v>23</v>
      </c>
      <c r="AI13" s="2">
        <v>20</v>
      </c>
      <c r="AJ13" s="24">
        <v>3.58</v>
      </c>
      <c r="AK13" s="2">
        <v>25</v>
      </c>
      <c r="AL13" s="2">
        <v>0</v>
      </c>
      <c r="AM13" s="2">
        <v>0</v>
      </c>
      <c r="AN13" s="2">
        <v>0</v>
      </c>
      <c r="AO13" s="2">
        <v>9</v>
      </c>
      <c r="AP13" s="2">
        <v>7</v>
      </c>
      <c r="AQ13" s="24">
        <v>3.45</v>
      </c>
      <c r="AR13" s="2">
        <v>0</v>
      </c>
      <c r="AS13" s="2">
        <v>0</v>
      </c>
      <c r="AT13" s="2">
        <v>0</v>
      </c>
      <c r="AU13" s="2">
        <v>0</v>
      </c>
      <c r="AV13" s="2">
        <v>1358</v>
      </c>
      <c r="AW13" s="34">
        <v>16.41</v>
      </c>
      <c r="AX13" s="34">
        <v>15.97</v>
      </c>
      <c r="AY13" s="34">
        <v>17.399999999999999</v>
      </c>
      <c r="AZ13" s="19" t="s">
        <v>4</v>
      </c>
      <c r="BA13" s="2">
        <v>10</v>
      </c>
      <c r="BB13" s="2">
        <v>68</v>
      </c>
      <c r="BC13" s="2">
        <v>49</v>
      </c>
      <c r="BD13" s="2">
        <v>18</v>
      </c>
      <c r="BE13" s="2">
        <v>1</v>
      </c>
      <c r="BF13" s="2">
        <v>0</v>
      </c>
      <c r="BG13" s="2">
        <v>4996</v>
      </c>
      <c r="BH13" s="2">
        <v>1132</v>
      </c>
      <c r="BI13" s="24">
        <v>13.975308641975309</v>
      </c>
      <c r="BJ13" s="24">
        <v>12.88</v>
      </c>
      <c r="BK13" s="2">
        <v>2</v>
      </c>
      <c r="BL13" s="2">
        <v>6</v>
      </c>
      <c r="BM13" s="2">
        <v>3</v>
      </c>
      <c r="BN13" s="2">
        <v>1</v>
      </c>
      <c r="BO13" s="2">
        <v>9</v>
      </c>
      <c r="BP13" s="2">
        <v>3</v>
      </c>
      <c r="BQ13" s="2">
        <v>2</v>
      </c>
      <c r="BR13" s="2">
        <v>0</v>
      </c>
      <c r="BS13" s="2">
        <v>0</v>
      </c>
      <c r="BT13" s="2">
        <v>0</v>
      </c>
      <c r="BU13" s="2">
        <v>17.91</v>
      </c>
      <c r="BV13" s="29">
        <v>0.11849999999999999</v>
      </c>
      <c r="BW13" s="29">
        <v>2.5999999999999999E-2</v>
      </c>
      <c r="BX13" s="2">
        <v>18.079999999999998</v>
      </c>
      <c r="BY13" s="29">
        <v>0.10059999999999999</v>
      </c>
      <c r="BZ13" s="29">
        <v>0.1</v>
      </c>
      <c r="CA13" s="1" t="s">
        <v>164</v>
      </c>
      <c r="CB13" s="1" t="s">
        <v>5</v>
      </c>
      <c r="CC13" s="34">
        <v>402836.01</v>
      </c>
      <c r="CD13" s="34">
        <v>377861.99</v>
      </c>
      <c r="CE13" s="34">
        <v>290107.07</v>
      </c>
      <c r="CF13" s="34">
        <v>153906.98000000001</v>
      </c>
      <c r="CG13" s="34">
        <v>460000</v>
      </c>
      <c r="CH13" s="1" t="s">
        <v>5</v>
      </c>
      <c r="CI13" s="2">
        <v>8</v>
      </c>
      <c r="CJ13" s="2">
        <v>5</v>
      </c>
      <c r="CK13" s="1" t="s">
        <v>40</v>
      </c>
      <c r="CL13" s="1" t="s">
        <v>4</v>
      </c>
      <c r="CM13" s="31">
        <v>0.97</v>
      </c>
      <c r="CN13" s="31">
        <v>0.97</v>
      </c>
      <c r="CO13" s="2">
        <v>2</v>
      </c>
      <c r="CQ13">
        <f t="shared" si="0"/>
        <v>1002.96</v>
      </c>
      <c r="CR13">
        <f t="shared" si="1"/>
        <v>6.6359999999999992</v>
      </c>
      <c r="CS13">
        <f t="shared" si="2"/>
        <v>1.456</v>
      </c>
      <c r="CT13">
        <f t="shared" si="3"/>
        <v>451.99999999999994</v>
      </c>
      <c r="CU13">
        <f t="shared" si="4"/>
        <v>2.5149999999999997</v>
      </c>
      <c r="CV13">
        <f t="shared" si="5"/>
        <v>2.5</v>
      </c>
      <c r="CW13">
        <f t="shared" si="6"/>
        <v>984.6</v>
      </c>
      <c r="CX13">
        <f t="shared" si="7"/>
        <v>65.959999999999994</v>
      </c>
      <c r="CY13">
        <f t="shared" si="8"/>
        <v>78.569999999999993</v>
      </c>
      <c r="CZ13">
        <f t="shared" si="9"/>
        <v>200.48000000000002</v>
      </c>
      <c r="DA13">
        <f t="shared" si="10"/>
        <v>86.25</v>
      </c>
    </row>
    <row r="14" spans="1:105" x14ac:dyDescent="0.25">
      <c r="A14" s="1" t="s">
        <v>35</v>
      </c>
      <c r="B14" s="1" t="s">
        <v>36</v>
      </c>
      <c r="C14" s="2">
        <v>65</v>
      </c>
      <c r="D14" s="2">
        <v>24</v>
      </c>
      <c r="E14" s="2">
        <v>1</v>
      </c>
      <c r="F14" s="2">
        <v>2</v>
      </c>
      <c r="H14" s="2">
        <v>1</v>
      </c>
      <c r="K14" s="2">
        <v>58</v>
      </c>
      <c r="L14" s="2">
        <v>3</v>
      </c>
      <c r="O14" s="2">
        <v>7</v>
      </c>
      <c r="P14" s="2">
        <v>56</v>
      </c>
      <c r="Q14" s="2">
        <v>2</v>
      </c>
      <c r="U14" s="2">
        <v>1</v>
      </c>
      <c r="V14" s="2">
        <v>0</v>
      </c>
      <c r="W14" s="2">
        <v>44</v>
      </c>
      <c r="X14" s="2">
        <v>45</v>
      </c>
      <c r="Y14" s="2">
        <v>55</v>
      </c>
      <c r="Z14" s="2">
        <v>11</v>
      </c>
      <c r="AA14" s="2">
        <v>0</v>
      </c>
      <c r="AB14" s="2">
        <v>0</v>
      </c>
      <c r="AC14" s="2">
        <v>0</v>
      </c>
      <c r="AD14" s="2">
        <v>50</v>
      </c>
      <c r="AE14" s="2">
        <v>0</v>
      </c>
      <c r="AF14" s="2">
        <v>0</v>
      </c>
      <c r="AG14" s="2">
        <v>0</v>
      </c>
      <c r="AH14" s="2">
        <v>17</v>
      </c>
      <c r="AI14" s="2">
        <v>6</v>
      </c>
      <c r="AJ14" s="24">
        <v>3.26</v>
      </c>
      <c r="AK14" s="2">
        <v>6</v>
      </c>
      <c r="AL14" s="2">
        <v>0</v>
      </c>
      <c r="AM14" s="2">
        <v>0</v>
      </c>
      <c r="AN14" s="2">
        <v>0</v>
      </c>
      <c r="AO14" s="2">
        <v>1</v>
      </c>
      <c r="AP14" s="2">
        <v>0</v>
      </c>
      <c r="AQ14" s="24">
        <v>3.8</v>
      </c>
      <c r="AV14" s="2">
        <v>171</v>
      </c>
      <c r="AW14" s="34">
        <v>18.059999999999999</v>
      </c>
      <c r="AX14" s="34">
        <v>17.64</v>
      </c>
      <c r="AY14" s="34">
        <v>19.28</v>
      </c>
      <c r="AZ14" s="1" t="s">
        <v>5</v>
      </c>
      <c r="BB14" s="2">
        <v>47</v>
      </c>
      <c r="BC14" s="2">
        <v>45</v>
      </c>
      <c r="BD14" s="2">
        <v>2</v>
      </c>
      <c r="BE14" s="2">
        <v>0</v>
      </c>
      <c r="BF14" s="2">
        <v>0</v>
      </c>
      <c r="BG14" s="2">
        <v>2962</v>
      </c>
      <c r="BH14" s="2">
        <v>597</v>
      </c>
      <c r="BI14" s="24">
        <v>11.055555555555555</v>
      </c>
      <c r="BJ14" s="24">
        <v>11.15</v>
      </c>
      <c r="BK14" s="2">
        <v>7</v>
      </c>
      <c r="BL14" s="2">
        <v>8</v>
      </c>
      <c r="BM14" s="2">
        <v>3</v>
      </c>
      <c r="BN14" s="2">
        <v>0</v>
      </c>
      <c r="BO14" s="2">
        <v>0</v>
      </c>
      <c r="BR14" s="2">
        <v>0</v>
      </c>
      <c r="BU14" s="2">
        <v>15.81</v>
      </c>
      <c r="BV14" s="29">
        <v>0.1182</v>
      </c>
      <c r="BW14" s="29">
        <v>4.41E-2</v>
      </c>
      <c r="BY14" s="30"/>
      <c r="BZ14" s="30"/>
      <c r="CA14" s="1" t="s">
        <v>22</v>
      </c>
      <c r="CB14" s="1" t="s">
        <v>5</v>
      </c>
      <c r="CC14" s="34">
        <v>327502.77</v>
      </c>
      <c r="CD14" s="34">
        <v>283047.14</v>
      </c>
      <c r="CE14" s="34">
        <v>283047.14</v>
      </c>
      <c r="CF14" s="34">
        <v>178181.3</v>
      </c>
      <c r="CG14" s="34">
        <v>260000</v>
      </c>
      <c r="CH14" s="1" t="s">
        <v>5</v>
      </c>
      <c r="CI14" s="2">
        <v>7</v>
      </c>
      <c r="CJ14" s="2">
        <v>1</v>
      </c>
      <c r="CK14" s="1" t="s">
        <v>37</v>
      </c>
      <c r="CL14" s="1" t="s">
        <v>4</v>
      </c>
      <c r="CM14" s="32"/>
      <c r="CN14" s="32"/>
      <c r="CO14" s="2">
        <v>4</v>
      </c>
      <c r="CQ14">
        <f t="shared" si="0"/>
        <v>790.5</v>
      </c>
      <c r="CR14">
        <f t="shared" si="1"/>
        <v>5.91</v>
      </c>
      <c r="CS14">
        <f t="shared" si="2"/>
        <v>2.2050000000000001</v>
      </c>
      <c r="CT14">
        <f t="shared" si="3"/>
        <v>0</v>
      </c>
      <c r="CU14">
        <f t="shared" si="4"/>
        <v>0</v>
      </c>
      <c r="CV14">
        <f t="shared" si="5"/>
        <v>0</v>
      </c>
      <c r="CW14">
        <f t="shared" si="6"/>
        <v>1011.3599999999999</v>
      </c>
      <c r="CX14" s="18">
        <f t="shared" si="7"/>
        <v>0</v>
      </c>
      <c r="CY14" s="18">
        <f t="shared" si="8"/>
        <v>0</v>
      </c>
      <c r="CZ14">
        <f t="shared" si="9"/>
        <v>163</v>
      </c>
      <c r="DA14">
        <f t="shared" si="10"/>
        <v>22.799999999999997</v>
      </c>
    </row>
    <row r="15" spans="1:105" x14ac:dyDescent="0.25">
      <c r="A15" s="1" t="s">
        <v>59</v>
      </c>
      <c r="B15" s="1" t="s">
        <v>60</v>
      </c>
      <c r="C15" s="2">
        <v>182</v>
      </c>
      <c r="D15" s="2">
        <v>104</v>
      </c>
      <c r="E15" s="2">
        <v>10</v>
      </c>
      <c r="F15" s="2">
        <v>7</v>
      </c>
      <c r="G15" s="2">
        <v>24</v>
      </c>
      <c r="H15" s="2">
        <v>9</v>
      </c>
      <c r="I15" s="2">
        <v>0</v>
      </c>
      <c r="J15" s="2">
        <v>2</v>
      </c>
      <c r="K15" s="2">
        <v>69</v>
      </c>
      <c r="L15" s="2">
        <v>33</v>
      </c>
      <c r="M15" s="2">
        <v>28</v>
      </c>
      <c r="N15" s="2">
        <v>0</v>
      </c>
      <c r="O15" s="2">
        <v>26</v>
      </c>
      <c r="P15" s="2">
        <v>149</v>
      </c>
      <c r="Q15" s="2">
        <v>2</v>
      </c>
      <c r="R15" s="2">
        <v>5</v>
      </c>
      <c r="S15" s="2">
        <v>0</v>
      </c>
      <c r="T15" s="2">
        <v>0</v>
      </c>
      <c r="U15" s="2">
        <v>22</v>
      </c>
      <c r="V15" s="2">
        <v>19</v>
      </c>
      <c r="W15" s="2">
        <v>18</v>
      </c>
      <c r="X15" s="2">
        <v>44</v>
      </c>
      <c r="Y15" s="2">
        <v>131</v>
      </c>
      <c r="AD15" s="2">
        <v>141</v>
      </c>
      <c r="AE15" s="2">
        <v>0</v>
      </c>
      <c r="AF15" s="2">
        <v>52</v>
      </c>
      <c r="AG15" s="2">
        <v>0</v>
      </c>
      <c r="AH15" s="2">
        <v>88</v>
      </c>
      <c r="AI15" s="2">
        <v>27</v>
      </c>
      <c r="AJ15" s="24">
        <v>3.3</v>
      </c>
      <c r="AK15" s="2">
        <v>37</v>
      </c>
      <c r="AL15" s="2">
        <v>0</v>
      </c>
      <c r="AM15" s="2">
        <v>20</v>
      </c>
      <c r="AN15" s="2">
        <v>0</v>
      </c>
      <c r="AO15" s="2">
        <v>16</v>
      </c>
      <c r="AP15" s="2">
        <v>2</v>
      </c>
      <c r="AQ15" s="24">
        <v>3.66</v>
      </c>
      <c r="AV15" s="2">
        <v>1044</v>
      </c>
      <c r="AW15" s="34">
        <v>19.05</v>
      </c>
      <c r="AX15" s="34">
        <v>18.05</v>
      </c>
      <c r="AY15" s="34">
        <v>22.74</v>
      </c>
      <c r="AZ15" s="1" t="s">
        <v>5</v>
      </c>
      <c r="BB15" s="2">
        <v>101</v>
      </c>
      <c r="BC15" s="2">
        <v>92</v>
      </c>
      <c r="BD15" s="2">
        <v>3</v>
      </c>
      <c r="BE15" s="2">
        <v>3</v>
      </c>
      <c r="BF15" s="2">
        <v>3</v>
      </c>
      <c r="BG15" s="2">
        <v>7792</v>
      </c>
      <c r="BH15" s="2">
        <v>1461</v>
      </c>
      <c r="BI15" s="24">
        <v>8.0274725274725274</v>
      </c>
      <c r="BJ15" s="24">
        <v>9.31</v>
      </c>
      <c r="BL15" s="2">
        <v>17</v>
      </c>
      <c r="BM15" s="2">
        <v>9</v>
      </c>
      <c r="BN15" s="2">
        <v>2</v>
      </c>
      <c r="BO15" s="2">
        <v>6</v>
      </c>
      <c r="BP15" s="2">
        <v>3</v>
      </c>
      <c r="BQ15" s="2">
        <v>1</v>
      </c>
      <c r="BU15" s="2">
        <v>12.96</v>
      </c>
      <c r="BV15" s="29">
        <v>0.14599999999999999</v>
      </c>
      <c r="BW15" s="29">
        <v>0.10100000000000001</v>
      </c>
      <c r="BX15" s="2">
        <v>14</v>
      </c>
      <c r="BY15" s="29">
        <v>0.14699999999999999</v>
      </c>
      <c r="BZ15" s="29">
        <v>3.3000000000000002E-2</v>
      </c>
      <c r="CA15" s="1" t="s">
        <v>61</v>
      </c>
      <c r="CB15" s="19" t="s">
        <v>4</v>
      </c>
      <c r="CC15" s="34">
        <v>557828.72</v>
      </c>
      <c r="CD15" s="34">
        <v>636196.66</v>
      </c>
      <c r="CE15" s="34">
        <v>636196.66</v>
      </c>
      <c r="CF15" s="34">
        <v>281299.15000000002</v>
      </c>
      <c r="CG15" s="34">
        <v>584684</v>
      </c>
      <c r="CH15" s="1" t="s">
        <v>5</v>
      </c>
      <c r="CI15" s="2">
        <v>4</v>
      </c>
      <c r="CJ15" s="2">
        <v>3</v>
      </c>
      <c r="CK15" s="1" t="s">
        <v>62</v>
      </c>
      <c r="CL15" s="1" t="s">
        <v>4</v>
      </c>
      <c r="CM15" s="31">
        <v>1</v>
      </c>
      <c r="CN15" s="31">
        <v>0.97</v>
      </c>
      <c r="CO15" s="2">
        <v>2</v>
      </c>
      <c r="CQ15">
        <f t="shared" si="0"/>
        <v>1827.3600000000001</v>
      </c>
      <c r="CR15">
        <f t="shared" si="1"/>
        <v>20.585999999999999</v>
      </c>
      <c r="CS15">
        <f t="shared" si="2"/>
        <v>14.241000000000001</v>
      </c>
      <c r="CT15">
        <f t="shared" si="3"/>
        <v>518</v>
      </c>
      <c r="CU15">
        <f t="shared" si="4"/>
        <v>5.4390000000000001</v>
      </c>
      <c r="CV15">
        <f t="shared" si="5"/>
        <v>1.2210000000000001</v>
      </c>
      <c r="CW15">
        <f t="shared" si="6"/>
        <v>2838.4500000000003</v>
      </c>
      <c r="CX15">
        <f t="shared" si="7"/>
        <v>101</v>
      </c>
      <c r="CY15">
        <f t="shared" si="8"/>
        <v>176.54</v>
      </c>
      <c r="CZ15">
        <f t="shared" si="9"/>
        <v>465.29999999999995</v>
      </c>
      <c r="DA15">
        <f t="shared" si="10"/>
        <v>135.42000000000002</v>
      </c>
    </row>
    <row r="16" spans="1:105" x14ac:dyDescent="0.25">
      <c r="A16" s="1" t="s">
        <v>14</v>
      </c>
      <c r="B16" s="1" t="s">
        <v>15</v>
      </c>
      <c r="C16" s="2">
        <v>990</v>
      </c>
      <c r="D16" s="2">
        <v>565</v>
      </c>
      <c r="E16" s="2">
        <v>3</v>
      </c>
      <c r="F16" s="2">
        <v>10</v>
      </c>
      <c r="G16" s="2">
        <v>293</v>
      </c>
      <c r="H16" s="2">
        <v>42</v>
      </c>
      <c r="I16" s="2">
        <v>0</v>
      </c>
      <c r="J16" s="2">
        <v>1</v>
      </c>
      <c r="K16" s="2">
        <v>564</v>
      </c>
      <c r="L16" s="2">
        <v>51</v>
      </c>
      <c r="M16" s="2">
        <v>12</v>
      </c>
      <c r="N16" s="2">
        <v>14</v>
      </c>
      <c r="O16" s="2">
        <v>100</v>
      </c>
      <c r="P16" s="2">
        <v>867</v>
      </c>
      <c r="Q16" s="2">
        <v>23</v>
      </c>
      <c r="U16" s="2">
        <v>77</v>
      </c>
      <c r="V16" s="2">
        <v>227</v>
      </c>
      <c r="W16" s="2">
        <v>708</v>
      </c>
      <c r="X16" s="2">
        <v>555</v>
      </c>
      <c r="Y16" s="2">
        <v>846</v>
      </c>
      <c r="Z16" s="2">
        <v>686</v>
      </c>
      <c r="AA16" s="2">
        <v>86</v>
      </c>
      <c r="AB16" s="2">
        <v>0</v>
      </c>
      <c r="AC16" s="2">
        <v>0</v>
      </c>
      <c r="AD16" s="2">
        <v>183</v>
      </c>
      <c r="AE16" s="2">
        <v>0</v>
      </c>
      <c r="AF16" s="2">
        <v>0</v>
      </c>
      <c r="AG16" s="2">
        <v>0</v>
      </c>
      <c r="AH16" s="2">
        <v>104</v>
      </c>
      <c r="AI16" s="2">
        <v>62</v>
      </c>
      <c r="AJ16" s="24">
        <v>3.46</v>
      </c>
      <c r="AK16" s="2">
        <v>69</v>
      </c>
      <c r="AL16" s="2">
        <v>0</v>
      </c>
      <c r="AM16" s="2">
        <v>0</v>
      </c>
      <c r="AN16" s="2">
        <v>0</v>
      </c>
      <c r="AO16" s="2">
        <v>35</v>
      </c>
      <c r="AP16" s="2">
        <v>9</v>
      </c>
      <c r="AQ16" s="24">
        <v>3.71</v>
      </c>
      <c r="AR16" s="2">
        <v>0</v>
      </c>
      <c r="AS16" s="2">
        <v>0</v>
      </c>
      <c r="AT16" s="2">
        <v>0</v>
      </c>
      <c r="AU16" s="2">
        <v>0</v>
      </c>
      <c r="AV16" s="2">
        <v>10729</v>
      </c>
      <c r="AW16" s="34">
        <v>15.09</v>
      </c>
      <c r="AX16" s="34">
        <v>16.12</v>
      </c>
      <c r="AY16" s="34">
        <v>17.53</v>
      </c>
      <c r="AZ16" s="19" t="s">
        <v>4</v>
      </c>
      <c r="BA16" s="2">
        <v>1</v>
      </c>
      <c r="BB16" s="2">
        <v>598</v>
      </c>
      <c r="BC16" s="2">
        <v>545</v>
      </c>
      <c r="BD16" s="2">
        <v>53</v>
      </c>
      <c r="BG16" s="2">
        <v>43458</v>
      </c>
      <c r="BH16" s="2">
        <v>3273</v>
      </c>
      <c r="BI16" s="24">
        <v>10.766447368421053</v>
      </c>
      <c r="BJ16" s="24">
        <v>11.18</v>
      </c>
      <c r="BK16" s="2">
        <v>370</v>
      </c>
      <c r="BL16" s="2">
        <v>24</v>
      </c>
      <c r="BM16" s="2">
        <v>16</v>
      </c>
      <c r="BN16" s="2">
        <v>9</v>
      </c>
      <c r="BO16" s="2">
        <v>18</v>
      </c>
      <c r="BP16" s="2">
        <v>8</v>
      </c>
      <c r="BQ16" s="2">
        <v>6</v>
      </c>
      <c r="BR16" s="2">
        <v>0</v>
      </c>
      <c r="BS16" s="2">
        <v>0</v>
      </c>
      <c r="BT16" s="2">
        <v>0</v>
      </c>
      <c r="BU16" s="2">
        <v>15.66</v>
      </c>
      <c r="BV16" s="29">
        <v>7.0000000000000007E-2</v>
      </c>
      <c r="BW16" s="29">
        <v>0</v>
      </c>
      <c r="BX16" s="2">
        <v>16.77</v>
      </c>
      <c r="BY16" s="29">
        <v>0.05</v>
      </c>
      <c r="BZ16" s="29">
        <v>0</v>
      </c>
      <c r="CA16" s="1" t="s">
        <v>163</v>
      </c>
      <c r="CB16" s="1" t="s">
        <v>5</v>
      </c>
      <c r="CC16" s="34">
        <v>1875836.02</v>
      </c>
      <c r="CD16" s="34">
        <v>1892546</v>
      </c>
      <c r="CE16" s="34">
        <v>1691380</v>
      </c>
      <c r="CF16" s="34">
        <v>1353237</v>
      </c>
      <c r="CG16" s="34">
        <v>2045000</v>
      </c>
      <c r="CH16" s="1" t="s">
        <v>5</v>
      </c>
      <c r="CI16" s="2">
        <v>16</v>
      </c>
      <c r="CJ16" s="2">
        <v>5</v>
      </c>
      <c r="CK16" s="1" t="s">
        <v>16</v>
      </c>
      <c r="CL16" s="1" t="s">
        <v>4</v>
      </c>
      <c r="CM16" s="31">
        <v>1</v>
      </c>
      <c r="CN16" s="31">
        <v>1</v>
      </c>
      <c r="CO16" s="2">
        <v>3</v>
      </c>
      <c r="CQ16">
        <f t="shared" si="0"/>
        <v>2865.78</v>
      </c>
      <c r="CR16">
        <f t="shared" si="1"/>
        <v>12.81</v>
      </c>
      <c r="CS16">
        <f t="shared" si="2"/>
        <v>0</v>
      </c>
      <c r="CT16">
        <f t="shared" si="3"/>
        <v>1157.1299999999999</v>
      </c>
      <c r="CU16">
        <f t="shared" si="4"/>
        <v>3.45</v>
      </c>
      <c r="CV16">
        <f t="shared" si="5"/>
        <v>0</v>
      </c>
      <c r="CW16">
        <f t="shared" si="6"/>
        <v>13083.03</v>
      </c>
      <c r="CX16">
        <f t="shared" si="7"/>
        <v>598</v>
      </c>
      <c r="CY16">
        <f t="shared" si="8"/>
        <v>990</v>
      </c>
      <c r="CZ16">
        <f t="shared" si="9"/>
        <v>633.17999999999995</v>
      </c>
      <c r="DA16">
        <f t="shared" si="10"/>
        <v>255.99</v>
      </c>
    </row>
    <row r="17" spans="1:105" x14ac:dyDescent="0.25">
      <c r="A17" s="1" t="s">
        <v>47</v>
      </c>
      <c r="B17" s="1" t="s">
        <v>48</v>
      </c>
      <c r="C17" s="2">
        <v>956</v>
      </c>
      <c r="D17" s="2">
        <v>490</v>
      </c>
      <c r="E17" s="2">
        <v>2</v>
      </c>
      <c r="F17" s="2">
        <v>16</v>
      </c>
      <c r="G17" s="2">
        <v>303</v>
      </c>
      <c r="H17" s="2">
        <v>23</v>
      </c>
      <c r="I17" s="2">
        <v>0</v>
      </c>
      <c r="J17" s="2">
        <v>1</v>
      </c>
      <c r="K17" s="2">
        <v>496</v>
      </c>
      <c r="L17" s="2">
        <v>104</v>
      </c>
      <c r="M17" s="2">
        <v>7</v>
      </c>
      <c r="N17" s="2">
        <v>4</v>
      </c>
      <c r="O17" s="2">
        <v>122</v>
      </c>
      <c r="P17" s="2">
        <v>804</v>
      </c>
      <c r="Q17" s="2">
        <v>26</v>
      </c>
      <c r="R17" s="2">
        <v>4</v>
      </c>
      <c r="S17" s="2">
        <v>0</v>
      </c>
      <c r="T17" s="2">
        <v>0</v>
      </c>
      <c r="U17" s="2">
        <v>236</v>
      </c>
      <c r="V17" s="2">
        <v>279</v>
      </c>
      <c r="W17" s="2">
        <v>910</v>
      </c>
      <c r="X17" s="2">
        <v>457</v>
      </c>
      <c r="Y17" s="2">
        <v>616</v>
      </c>
      <c r="Z17" s="2">
        <v>0</v>
      </c>
      <c r="AA17" s="2">
        <v>0</v>
      </c>
      <c r="AB17" s="2">
        <v>0</v>
      </c>
      <c r="AC17" s="2">
        <v>0</v>
      </c>
      <c r="AD17" s="2">
        <v>622</v>
      </c>
      <c r="AE17" s="2">
        <v>20</v>
      </c>
      <c r="AF17" s="2">
        <v>0</v>
      </c>
      <c r="AG17" s="2">
        <v>0</v>
      </c>
      <c r="AH17" s="2">
        <v>337</v>
      </c>
      <c r="AI17" s="2">
        <v>171</v>
      </c>
      <c r="AJ17" s="24">
        <v>3.4</v>
      </c>
      <c r="AK17" s="2">
        <v>247</v>
      </c>
      <c r="AL17" s="2">
        <v>2</v>
      </c>
      <c r="AM17" s="2">
        <v>0</v>
      </c>
      <c r="AN17" s="2">
        <v>0</v>
      </c>
      <c r="AO17" s="2">
        <v>124</v>
      </c>
      <c r="AP17" s="2">
        <v>39</v>
      </c>
      <c r="AQ17" s="24">
        <v>3.68</v>
      </c>
      <c r="AR17" s="2">
        <v>87</v>
      </c>
      <c r="AS17" s="2">
        <v>0</v>
      </c>
      <c r="AT17" s="2">
        <v>29</v>
      </c>
      <c r="AU17" s="2">
        <v>9</v>
      </c>
      <c r="AV17" s="2">
        <v>8902</v>
      </c>
      <c r="AW17" s="34">
        <v>17.010000000000002</v>
      </c>
      <c r="AX17" s="34">
        <v>16.100000000000001</v>
      </c>
      <c r="AY17" s="34">
        <v>18.68</v>
      </c>
      <c r="AZ17" s="19" t="s">
        <v>4</v>
      </c>
      <c r="BA17" s="2">
        <v>8</v>
      </c>
      <c r="BB17" s="2">
        <v>563</v>
      </c>
      <c r="BC17" s="2">
        <v>533</v>
      </c>
      <c r="BD17" s="2">
        <v>30</v>
      </c>
      <c r="BE17" s="2">
        <v>0</v>
      </c>
      <c r="BF17" s="2">
        <v>0</v>
      </c>
      <c r="BG17" s="2">
        <v>44442</v>
      </c>
      <c r="BH17" s="2">
        <v>10668</v>
      </c>
      <c r="BI17" s="24">
        <v>11.158995815899582</v>
      </c>
      <c r="BJ17" s="24">
        <v>11.91</v>
      </c>
      <c r="BK17" s="2">
        <v>0</v>
      </c>
      <c r="BL17" s="2">
        <v>74</v>
      </c>
      <c r="BM17" s="2">
        <v>35</v>
      </c>
      <c r="BN17" s="2">
        <v>16</v>
      </c>
      <c r="BO17" s="2">
        <v>65</v>
      </c>
      <c r="BP17" s="2">
        <v>33</v>
      </c>
      <c r="BQ17" s="2">
        <v>8</v>
      </c>
      <c r="BR17" s="2">
        <v>25</v>
      </c>
      <c r="BS17" s="2">
        <v>4</v>
      </c>
      <c r="BT17" s="2">
        <v>2</v>
      </c>
      <c r="BU17" s="2">
        <v>13.33</v>
      </c>
      <c r="BV17" s="29">
        <v>0.1105</v>
      </c>
      <c r="BW17" s="29">
        <v>5.0500000000000003E-2</v>
      </c>
      <c r="BX17" s="2">
        <v>14.34</v>
      </c>
      <c r="BY17" s="29">
        <v>0.1028</v>
      </c>
      <c r="BZ17" s="29">
        <v>3.9300000000000002E-2</v>
      </c>
      <c r="CA17" s="1" t="s">
        <v>158</v>
      </c>
      <c r="CB17" s="1" t="s">
        <v>5</v>
      </c>
      <c r="CC17" s="34">
        <v>4419346.9400000004</v>
      </c>
      <c r="CD17" s="34">
        <v>4624922</v>
      </c>
      <c r="CE17" s="34">
        <v>4624922</v>
      </c>
      <c r="CF17" s="34">
        <v>3862011</v>
      </c>
      <c r="CG17" s="34">
        <v>4468800</v>
      </c>
      <c r="CH17" s="1" t="s">
        <v>5</v>
      </c>
      <c r="CI17" s="2">
        <v>15</v>
      </c>
      <c r="CJ17" s="2">
        <v>28</v>
      </c>
      <c r="CK17" s="1" t="s">
        <v>49</v>
      </c>
      <c r="CL17" s="1" t="s">
        <v>4</v>
      </c>
      <c r="CM17" s="31">
        <v>0.97</v>
      </c>
      <c r="CN17" s="31">
        <v>0.99</v>
      </c>
      <c r="CO17" s="2">
        <v>2</v>
      </c>
      <c r="CQ17">
        <f t="shared" si="0"/>
        <v>8291.26</v>
      </c>
      <c r="CR17">
        <f t="shared" si="1"/>
        <v>68.730999999999995</v>
      </c>
      <c r="CS17">
        <f t="shared" si="2"/>
        <v>31.411000000000001</v>
      </c>
      <c r="CT17">
        <f t="shared" si="3"/>
        <v>3541.98</v>
      </c>
      <c r="CU17">
        <f t="shared" si="4"/>
        <v>25.3916</v>
      </c>
      <c r="CV17">
        <f t="shared" si="5"/>
        <v>9.7071000000000005</v>
      </c>
      <c r="CW17">
        <f t="shared" si="6"/>
        <v>13676.04</v>
      </c>
      <c r="CX17">
        <f t="shared" si="7"/>
        <v>546.11</v>
      </c>
      <c r="CY17">
        <f t="shared" si="8"/>
        <v>946.43999999999994</v>
      </c>
      <c r="CZ17">
        <f t="shared" si="9"/>
        <v>2114.7999999999997</v>
      </c>
      <c r="DA17">
        <f t="shared" si="10"/>
        <v>908.96</v>
      </c>
    </row>
    <row r="18" spans="1:105" x14ac:dyDescent="0.25">
      <c r="A18" s="1" t="s">
        <v>50</v>
      </c>
      <c r="B18" s="1" t="s">
        <v>51</v>
      </c>
      <c r="C18" s="2">
        <v>181</v>
      </c>
      <c r="D18" s="2">
        <v>100</v>
      </c>
      <c r="E18" s="2">
        <v>0</v>
      </c>
      <c r="F18" s="2">
        <v>1</v>
      </c>
      <c r="G18" s="2">
        <v>8</v>
      </c>
      <c r="H18" s="2">
        <v>14</v>
      </c>
      <c r="I18" s="2">
        <v>0</v>
      </c>
      <c r="J18" s="2">
        <v>0</v>
      </c>
      <c r="K18" s="2">
        <v>84</v>
      </c>
      <c r="L18" s="2">
        <v>70</v>
      </c>
      <c r="M18" s="2">
        <v>4</v>
      </c>
      <c r="N18" s="2">
        <v>0</v>
      </c>
      <c r="O18" s="2">
        <v>6</v>
      </c>
      <c r="P18" s="2">
        <v>127</v>
      </c>
      <c r="Q18" s="2">
        <v>30</v>
      </c>
      <c r="R18" s="2">
        <v>2</v>
      </c>
      <c r="S18" s="2">
        <v>0</v>
      </c>
      <c r="T18" s="2">
        <v>16</v>
      </c>
      <c r="U18" s="2">
        <v>35</v>
      </c>
      <c r="V18" s="2">
        <v>54</v>
      </c>
      <c r="W18" s="2">
        <v>181</v>
      </c>
      <c r="X18" s="2">
        <v>89</v>
      </c>
      <c r="Y18" s="2">
        <v>157</v>
      </c>
      <c r="Z18" s="2">
        <v>57</v>
      </c>
      <c r="AA18" s="2">
        <v>0</v>
      </c>
      <c r="AB18" s="2">
        <v>0</v>
      </c>
      <c r="AC18" s="2">
        <v>0</v>
      </c>
      <c r="AD18" s="2">
        <v>31</v>
      </c>
      <c r="AE18" s="2">
        <v>0</v>
      </c>
      <c r="AF18" s="2">
        <v>0</v>
      </c>
      <c r="AG18" s="2">
        <v>0</v>
      </c>
      <c r="AH18" s="2">
        <v>19</v>
      </c>
      <c r="AI18" s="2">
        <v>0</v>
      </c>
      <c r="AJ18" s="24">
        <v>3.52</v>
      </c>
      <c r="AK18" s="2">
        <v>29</v>
      </c>
      <c r="AL18" s="2">
        <v>0</v>
      </c>
      <c r="AM18" s="2">
        <v>0</v>
      </c>
      <c r="AN18" s="2">
        <v>0</v>
      </c>
      <c r="AO18" s="2">
        <v>12</v>
      </c>
      <c r="AP18" s="2">
        <v>1</v>
      </c>
      <c r="AQ18" s="24">
        <v>3.71</v>
      </c>
      <c r="AR18" s="2">
        <v>16</v>
      </c>
      <c r="AS18" s="2">
        <v>0</v>
      </c>
      <c r="AT18" s="2">
        <v>9</v>
      </c>
      <c r="AU18" s="2">
        <v>0</v>
      </c>
      <c r="AV18" s="2">
        <v>481</v>
      </c>
      <c r="AW18" s="34">
        <v>19.100000000000001</v>
      </c>
      <c r="AX18" s="34">
        <v>18.77</v>
      </c>
      <c r="AY18" s="34">
        <v>19.71</v>
      </c>
      <c r="AZ18" s="1" t="s">
        <v>5</v>
      </c>
      <c r="BB18" s="2">
        <v>119</v>
      </c>
      <c r="BC18" s="2">
        <v>85</v>
      </c>
      <c r="BD18" s="2">
        <v>34</v>
      </c>
      <c r="BE18" s="2">
        <v>0</v>
      </c>
      <c r="BF18" s="2">
        <v>0</v>
      </c>
      <c r="BG18" s="2">
        <v>6440</v>
      </c>
      <c r="BH18" s="2">
        <v>1359</v>
      </c>
      <c r="BI18" s="24">
        <v>10.959677419354838</v>
      </c>
      <c r="BJ18" s="24">
        <v>8.06</v>
      </c>
      <c r="BK18" s="2">
        <v>37</v>
      </c>
      <c r="BL18" s="2">
        <v>5</v>
      </c>
      <c r="BM18" s="2">
        <v>2</v>
      </c>
      <c r="BN18" s="2">
        <v>0</v>
      </c>
      <c r="BO18" s="2">
        <v>6</v>
      </c>
      <c r="BP18" s="2">
        <v>5</v>
      </c>
      <c r="BQ18" s="2">
        <v>0</v>
      </c>
      <c r="BR18" s="2">
        <v>1</v>
      </c>
      <c r="BS18" s="2">
        <v>1</v>
      </c>
      <c r="BT18" s="2">
        <v>0</v>
      </c>
      <c r="BU18" s="2">
        <v>12.44</v>
      </c>
      <c r="BV18" s="29">
        <v>0.09</v>
      </c>
      <c r="BW18" s="29">
        <v>0.02</v>
      </c>
      <c r="BX18" s="2">
        <v>15.6</v>
      </c>
      <c r="BY18" s="29">
        <v>0.13</v>
      </c>
      <c r="BZ18" s="29">
        <v>0.05</v>
      </c>
      <c r="CA18" s="1" t="s">
        <v>159</v>
      </c>
      <c r="CB18" s="1" t="s">
        <v>5</v>
      </c>
      <c r="CC18" s="34">
        <v>935411.45</v>
      </c>
      <c r="CD18" s="34">
        <v>1237121.55</v>
      </c>
      <c r="CE18" s="34">
        <v>1237121.55</v>
      </c>
      <c r="CF18" s="34">
        <v>655417.80000000005</v>
      </c>
      <c r="CG18" s="34">
        <v>3964060</v>
      </c>
      <c r="CH18" s="1" t="s">
        <v>5</v>
      </c>
      <c r="CI18" s="2">
        <v>1</v>
      </c>
      <c r="CJ18" s="2">
        <v>2</v>
      </c>
      <c r="CK18" s="1" t="s">
        <v>52</v>
      </c>
      <c r="CL18" s="1" t="s">
        <v>4</v>
      </c>
      <c r="CM18" s="31">
        <v>1</v>
      </c>
      <c r="CN18" s="31">
        <v>0.96</v>
      </c>
      <c r="CO18" s="2">
        <v>1</v>
      </c>
      <c r="CQ18">
        <f t="shared" si="0"/>
        <v>385.64</v>
      </c>
      <c r="CR18">
        <f t="shared" si="1"/>
        <v>2.79</v>
      </c>
      <c r="CS18">
        <f t="shared" si="2"/>
        <v>0.62</v>
      </c>
      <c r="CT18">
        <f t="shared" si="3"/>
        <v>452.4</v>
      </c>
      <c r="CU18">
        <f t="shared" si="4"/>
        <v>3.77</v>
      </c>
      <c r="CV18">
        <f t="shared" si="5"/>
        <v>1.4500000000000002</v>
      </c>
      <c r="CW18">
        <f t="shared" si="6"/>
        <v>2425.7000000000003</v>
      </c>
      <c r="CX18">
        <f t="shared" si="7"/>
        <v>119</v>
      </c>
      <c r="CY18">
        <f t="shared" si="8"/>
        <v>173.76</v>
      </c>
      <c r="CZ18">
        <f t="shared" si="9"/>
        <v>109.12</v>
      </c>
      <c r="DA18">
        <f t="shared" si="10"/>
        <v>107.59</v>
      </c>
    </row>
    <row r="19" spans="1:105" x14ac:dyDescent="0.25">
      <c r="A19" s="1" t="s">
        <v>30</v>
      </c>
      <c r="B19" s="1" t="s">
        <v>31</v>
      </c>
      <c r="C19" s="2">
        <v>548</v>
      </c>
      <c r="D19" s="2">
        <v>285</v>
      </c>
      <c r="E19" s="2">
        <v>3</v>
      </c>
      <c r="F19" s="2">
        <v>7</v>
      </c>
      <c r="G19" s="2">
        <v>278</v>
      </c>
      <c r="H19" s="2">
        <v>1</v>
      </c>
      <c r="I19" s="2">
        <v>0</v>
      </c>
      <c r="J19" s="2">
        <v>2</v>
      </c>
      <c r="K19" s="2">
        <v>219</v>
      </c>
      <c r="L19" s="2">
        <v>33</v>
      </c>
      <c r="M19" s="2">
        <v>5</v>
      </c>
      <c r="O19" s="2">
        <v>71</v>
      </c>
      <c r="P19" s="2">
        <v>431</v>
      </c>
      <c r="Q19" s="2">
        <v>42</v>
      </c>
      <c r="R19" s="2">
        <v>4</v>
      </c>
      <c r="S19" s="2">
        <v>0</v>
      </c>
      <c r="T19" s="2">
        <v>0</v>
      </c>
      <c r="U19" s="2">
        <v>13</v>
      </c>
      <c r="W19" s="2">
        <v>204</v>
      </c>
      <c r="X19" s="2">
        <v>331</v>
      </c>
      <c r="Y19" s="2">
        <v>334</v>
      </c>
      <c r="Z19" s="2">
        <v>0</v>
      </c>
      <c r="AA19" s="2">
        <v>0</v>
      </c>
      <c r="AB19" s="2">
        <v>296</v>
      </c>
      <c r="AC19" s="2">
        <v>0</v>
      </c>
      <c r="AD19" s="2">
        <v>236</v>
      </c>
      <c r="AE19" s="2">
        <v>0</v>
      </c>
      <c r="AF19" s="2">
        <v>0</v>
      </c>
      <c r="AG19" s="2">
        <v>0</v>
      </c>
      <c r="AH19" s="2">
        <v>118</v>
      </c>
      <c r="AI19" s="2">
        <v>106</v>
      </c>
      <c r="AJ19" s="24">
        <v>3.33</v>
      </c>
      <c r="AK19" s="2">
        <v>34</v>
      </c>
      <c r="AL19" s="2">
        <v>0</v>
      </c>
      <c r="AM19" s="2">
        <v>2</v>
      </c>
      <c r="AN19" s="2">
        <v>0</v>
      </c>
      <c r="AO19" s="2">
        <v>16</v>
      </c>
      <c r="AP19" s="2">
        <v>5</v>
      </c>
      <c r="AQ19" s="24">
        <v>3.55</v>
      </c>
      <c r="AV19" s="2">
        <v>11500</v>
      </c>
      <c r="AW19" s="34">
        <v>17.03</v>
      </c>
      <c r="AX19" s="34">
        <v>21.42</v>
      </c>
      <c r="AY19" s="34">
        <v>17.52</v>
      </c>
      <c r="AZ19" s="1" t="s">
        <v>5</v>
      </c>
      <c r="BB19" s="2">
        <v>290</v>
      </c>
      <c r="BC19" s="2">
        <v>240</v>
      </c>
      <c r="BD19" s="2">
        <v>46</v>
      </c>
      <c r="BE19" s="2">
        <v>3</v>
      </c>
      <c r="BF19" s="2">
        <v>1</v>
      </c>
      <c r="BG19" s="2">
        <v>17692</v>
      </c>
      <c r="BH19" s="2">
        <v>3285</v>
      </c>
      <c r="BI19" s="24">
        <v>5.9945255474452557</v>
      </c>
      <c r="BJ19" s="24">
        <v>5.9680170575693001</v>
      </c>
      <c r="BL19" s="2">
        <v>12</v>
      </c>
      <c r="BM19" s="2">
        <v>6</v>
      </c>
      <c r="BN19" s="2">
        <v>7</v>
      </c>
      <c r="BO19" s="2">
        <v>4</v>
      </c>
      <c r="BP19" s="2">
        <v>2</v>
      </c>
      <c r="BQ19" s="2">
        <v>2</v>
      </c>
      <c r="BU19" s="2">
        <v>12.69</v>
      </c>
      <c r="BV19" s="29">
        <v>7.4999999999999997E-2</v>
      </c>
      <c r="BW19" s="29">
        <v>4.2000000000000003E-2</v>
      </c>
      <c r="BX19" s="2">
        <v>14.6</v>
      </c>
      <c r="BY19" s="29">
        <v>7.8E-2</v>
      </c>
      <c r="BZ19" s="29">
        <v>3.2000000000000001E-2</v>
      </c>
      <c r="CA19" s="1" t="s">
        <v>22</v>
      </c>
      <c r="CB19" s="1" t="s">
        <v>5</v>
      </c>
      <c r="CC19" s="34">
        <v>1120865.6399999999</v>
      </c>
      <c r="CD19" s="34">
        <v>1215457.96</v>
      </c>
      <c r="CE19" s="34">
        <v>1215457.96</v>
      </c>
      <c r="CF19" s="34">
        <v>759057.96</v>
      </c>
      <c r="CG19" s="34">
        <v>1500000</v>
      </c>
      <c r="CH19" s="19" t="s">
        <v>4</v>
      </c>
      <c r="CI19" s="2">
        <v>16</v>
      </c>
      <c r="CJ19" s="2">
        <v>7</v>
      </c>
      <c r="CL19" s="1" t="s">
        <v>4</v>
      </c>
      <c r="CM19" s="31">
        <v>1</v>
      </c>
      <c r="CN19" s="31">
        <v>0.97</v>
      </c>
      <c r="CO19" s="2">
        <v>2</v>
      </c>
      <c r="CQ19">
        <f t="shared" si="0"/>
        <v>2994.8399999999997</v>
      </c>
      <c r="CR19">
        <f t="shared" si="1"/>
        <v>17.7</v>
      </c>
      <c r="CS19">
        <f t="shared" si="2"/>
        <v>9.9120000000000008</v>
      </c>
      <c r="CT19">
        <f t="shared" si="3"/>
        <v>496.4</v>
      </c>
      <c r="CU19">
        <f t="shared" si="4"/>
        <v>2.6520000000000001</v>
      </c>
      <c r="CV19">
        <f t="shared" si="5"/>
        <v>1.0880000000000001</v>
      </c>
      <c r="CW19">
        <f t="shared" si="6"/>
        <v>7339.93</v>
      </c>
      <c r="CX19">
        <f t="shared" si="7"/>
        <v>290</v>
      </c>
      <c r="CY19">
        <f t="shared" si="8"/>
        <v>531.55999999999995</v>
      </c>
      <c r="CZ19">
        <f t="shared" si="9"/>
        <v>785.88</v>
      </c>
      <c r="DA19">
        <f t="shared" si="10"/>
        <v>120.69999999999999</v>
      </c>
    </row>
    <row r="20" spans="1:105" x14ac:dyDescent="0.25">
      <c r="A20" s="1" t="s">
        <v>6</v>
      </c>
      <c r="B20" s="1" t="s">
        <v>7</v>
      </c>
      <c r="C20" s="2">
        <v>741</v>
      </c>
      <c r="D20" s="2">
        <v>468</v>
      </c>
      <c r="E20" s="2">
        <v>3</v>
      </c>
      <c r="F20" s="2">
        <v>28</v>
      </c>
      <c r="G20" s="2">
        <v>163</v>
      </c>
      <c r="H20" s="2">
        <v>270</v>
      </c>
      <c r="I20" s="2">
        <v>0</v>
      </c>
      <c r="J20" s="2">
        <v>0</v>
      </c>
      <c r="K20" s="2">
        <v>187</v>
      </c>
      <c r="L20" s="2">
        <v>85</v>
      </c>
      <c r="M20" s="2">
        <v>2</v>
      </c>
      <c r="N20" s="2">
        <v>3</v>
      </c>
      <c r="O20" s="2">
        <v>53</v>
      </c>
      <c r="P20" s="2">
        <v>645</v>
      </c>
      <c r="Q20" s="2">
        <v>9</v>
      </c>
      <c r="R20" s="2">
        <v>34</v>
      </c>
      <c r="S20" s="2">
        <v>0</v>
      </c>
      <c r="T20" s="2">
        <v>0</v>
      </c>
      <c r="U20" s="2">
        <v>59</v>
      </c>
      <c r="V20" s="2">
        <v>18</v>
      </c>
      <c r="W20" s="2">
        <v>425</v>
      </c>
      <c r="X20" s="2">
        <v>494</v>
      </c>
      <c r="Y20" s="2">
        <v>405</v>
      </c>
      <c r="Z20" s="2">
        <v>270</v>
      </c>
      <c r="AA20" s="2">
        <v>26</v>
      </c>
      <c r="AB20" s="2">
        <v>0</v>
      </c>
      <c r="AC20" s="2">
        <v>0</v>
      </c>
      <c r="AD20" s="2">
        <v>281</v>
      </c>
      <c r="AE20" s="2">
        <v>0</v>
      </c>
      <c r="AF20" s="2">
        <v>0</v>
      </c>
      <c r="AG20" s="2">
        <v>101</v>
      </c>
      <c r="AH20" s="2">
        <v>182</v>
      </c>
      <c r="AI20" s="2">
        <v>125</v>
      </c>
      <c r="AJ20" s="24">
        <v>3.37</v>
      </c>
      <c r="AK20" s="2">
        <v>72</v>
      </c>
      <c r="AL20" s="2">
        <v>0</v>
      </c>
      <c r="AM20" s="2">
        <v>0</v>
      </c>
      <c r="AN20" s="2">
        <v>8</v>
      </c>
      <c r="AO20" s="2">
        <v>39</v>
      </c>
      <c r="AP20" s="2">
        <v>19</v>
      </c>
      <c r="AQ20" s="24">
        <v>3.52</v>
      </c>
      <c r="AR20" s="2">
        <v>0</v>
      </c>
      <c r="AS20" s="2">
        <v>0</v>
      </c>
      <c r="AT20" s="2">
        <v>0</v>
      </c>
      <c r="AU20" s="2">
        <v>0</v>
      </c>
      <c r="AV20" s="2">
        <v>3001</v>
      </c>
      <c r="AW20" s="34">
        <v>14.75</v>
      </c>
      <c r="AX20" s="34">
        <v>15.14</v>
      </c>
      <c r="AY20" s="34">
        <v>16.72</v>
      </c>
      <c r="AZ20" s="19" t="s">
        <v>4</v>
      </c>
      <c r="BA20" s="2">
        <v>204</v>
      </c>
      <c r="BB20" s="2">
        <v>380</v>
      </c>
      <c r="BC20" s="2">
        <v>360</v>
      </c>
      <c r="BD20" s="2">
        <v>10</v>
      </c>
      <c r="BE20" s="2">
        <v>10</v>
      </c>
      <c r="BF20" s="2">
        <v>0</v>
      </c>
      <c r="BG20" s="2">
        <v>32583</v>
      </c>
      <c r="BH20" s="2">
        <v>3780</v>
      </c>
      <c r="BI20" s="24">
        <v>8.0254777070063685</v>
      </c>
      <c r="BJ20" s="24">
        <v>12.45</v>
      </c>
      <c r="BK20" s="2">
        <v>246</v>
      </c>
      <c r="BL20" s="2">
        <v>14</v>
      </c>
      <c r="BM20" s="2">
        <v>8</v>
      </c>
      <c r="BN20" s="2">
        <v>5</v>
      </c>
      <c r="BO20" s="2">
        <v>0</v>
      </c>
      <c r="BP20" s="2">
        <v>0</v>
      </c>
      <c r="BQ20" s="2">
        <v>0</v>
      </c>
      <c r="BR20" s="2">
        <v>0</v>
      </c>
      <c r="BS20" s="2">
        <v>0</v>
      </c>
      <c r="BT20" s="2">
        <v>0</v>
      </c>
      <c r="BU20" s="2">
        <v>14.59</v>
      </c>
      <c r="BV20" s="29">
        <v>7.5999999999999998E-2</v>
      </c>
      <c r="BW20" s="29">
        <v>3.9E-2</v>
      </c>
      <c r="BX20" s="2">
        <v>18.899999999999999</v>
      </c>
      <c r="BY20" s="29">
        <v>0.11</v>
      </c>
      <c r="BZ20" s="29">
        <v>2.29E-2</v>
      </c>
      <c r="CA20" s="1" t="s">
        <v>165</v>
      </c>
      <c r="CB20" s="19" t="s">
        <v>4</v>
      </c>
      <c r="CC20" s="34">
        <v>2439559.2599999998</v>
      </c>
      <c r="CD20" s="34">
        <v>1378124.67</v>
      </c>
      <c r="CE20" s="34">
        <v>74222.149999999994</v>
      </c>
      <c r="CF20" s="34">
        <v>824517.03</v>
      </c>
      <c r="CG20" s="34">
        <v>0</v>
      </c>
      <c r="CH20" s="1" t="s">
        <v>5</v>
      </c>
      <c r="CI20" s="2">
        <v>31</v>
      </c>
      <c r="CJ20" s="2">
        <v>11</v>
      </c>
      <c r="CL20" s="17" t="s">
        <v>5</v>
      </c>
      <c r="CM20" s="32"/>
      <c r="CN20" s="32"/>
      <c r="CO20" s="2">
        <v>4</v>
      </c>
      <c r="CQ20">
        <f t="shared" si="0"/>
        <v>4099.79</v>
      </c>
      <c r="CR20">
        <f t="shared" si="1"/>
        <v>21.355999999999998</v>
      </c>
      <c r="CS20">
        <f t="shared" si="2"/>
        <v>10.959</v>
      </c>
      <c r="CT20">
        <f t="shared" si="3"/>
        <v>1360.8</v>
      </c>
      <c r="CU20">
        <f t="shared" si="4"/>
        <v>7.92</v>
      </c>
      <c r="CV20">
        <f t="shared" si="5"/>
        <v>1.6488</v>
      </c>
      <c r="CW20">
        <f t="shared" si="6"/>
        <v>9513.75</v>
      </c>
      <c r="CX20" s="18">
        <f t="shared" si="7"/>
        <v>0</v>
      </c>
      <c r="CY20" s="18">
        <f t="shared" si="8"/>
        <v>0</v>
      </c>
      <c r="CZ20">
        <f t="shared" si="9"/>
        <v>946.97</v>
      </c>
      <c r="DA20">
        <f t="shared" si="10"/>
        <v>253.44</v>
      </c>
    </row>
    <row r="21" spans="1:105" x14ac:dyDescent="0.25">
      <c r="A21" s="1" t="s">
        <v>32</v>
      </c>
      <c r="B21" s="1" t="s">
        <v>33</v>
      </c>
      <c r="C21" s="2">
        <v>44</v>
      </c>
      <c r="D21" s="2">
        <v>23</v>
      </c>
      <c r="F21" s="2">
        <v>1</v>
      </c>
      <c r="H21" s="2">
        <v>1</v>
      </c>
      <c r="J21" s="2">
        <v>1</v>
      </c>
      <c r="K21" s="2">
        <v>32</v>
      </c>
      <c r="L21" s="2">
        <v>9</v>
      </c>
      <c r="O21" s="2">
        <v>9</v>
      </c>
      <c r="P21" s="2">
        <v>25</v>
      </c>
      <c r="Q21" s="2">
        <v>9</v>
      </c>
      <c r="R21" s="2">
        <v>1</v>
      </c>
      <c r="U21" s="2">
        <v>6</v>
      </c>
      <c r="V21" s="2">
        <v>0</v>
      </c>
      <c r="W21" s="2">
        <v>44</v>
      </c>
      <c r="X21" s="2">
        <v>27</v>
      </c>
      <c r="Y21" s="2">
        <v>29</v>
      </c>
      <c r="AD21" s="2">
        <v>27</v>
      </c>
      <c r="AE21" s="2">
        <v>0</v>
      </c>
      <c r="AF21" s="2">
        <v>0</v>
      </c>
      <c r="AG21" s="2">
        <v>0</v>
      </c>
      <c r="AH21" s="2">
        <v>10</v>
      </c>
      <c r="AI21" s="2">
        <v>6</v>
      </c>
      <c r="AJ21" s="24">
        <v>3.504</v>
      </c>
      <c r="AK21" s="2">
        <v>17</v>
      </c>
      <c r="AL21" s="2">
        <v>0</v>
      </c>
      <c r="AM21" s="2">
        <v>0</v>
      </c>
      <c r="AN21" s="2">
        <v>0</v>
      </c>
      <c r="AO21" s="2">
        <v>6</v>
      </c>
      <c r="AP21" s="2">
        <v>2</v>
      </c>
      <c r="AQ21" s="24">
        <v>3.71</v>
      </c>
      <c r="AV21" s="2">
        <v>123</v>
      </c>
      <c r="AW21" s="34">
        <v>17.71</v>
      </c>
      <c r="AX21" s="34">
        <v>17.7</v>
      </c>
      <c r="AY21" s="34">
        <v>17.72</v>
      </c>
      <c r="AZ21" s="1" t="s">
        <v>5</v>
      </c>
      <c r="BB21" s="2">
        <v>33</v>
      </c>
      <c r="BC21" s="2">
        <v>23</v>
      </c>
      <c r="BD21" s="2">
        <v>9</v>
      </c>
      <c r="BF21" s="2">
        <v>1</v>
      </c>
      <c r="BG21" s="2">
        <v>2312</v>
      </c>
      <c r="BH21" s="2">
        <v>535</v>
      </c>
      <c r="BI21" s="24">
        <v>12.159090909090908</v>
      </c>
      <c r="BJ21" s="24">
        <v>12.74</v>
      </c>
      <c r="BL21" s="2">
        <v>4</v>
      </c>
      <c r="BM21" s="2">
        <v>2</v>
      </c>
      <c r="BN21" s="2">
        <v>1</v>
      </c>
      <c r="BO21" s="2">
        <v>2</v>
      </c>
      <c r="BP21" s="2">
        <v>0</v>
      </c>
      <c r="BQ21" s="2">
        <v>1</v>
      </c>
      <c r="BU21" s="2">
        <v>13.7</v>
      </c>
      <c r="BV21" s="29">
        <v>0.06</v>
      </c>
      <c r="BW21" s="29">
        <v>0.04</v>
      </c>
      <c r="BX21" s="2">
        <v>16.2</v>
      </c>
      <c r="BY21" s="29">
        <v>4.3900000000000002E-2</v>
      </c>
      <c r="BZ21" s="29">
        <v>0</v>
      </c>
      <c r="CA21" s="1" t="s">
        <v>22</v>
      </c>
      <c r="CB21" s="1" t="s">
        <v>5</v>
      </c>
      <c r="CC21" s="34">
        <v>241527.85</v>
      </c>
      <c r="CD21" s="34">
        <v>261711.06</v>
      </c>
      <c r="CE21" s="34">
        <v>250491.77</v>
      </c>
      <c r="CF21" s="34">
        <v>212502.77</v>
      </c>
      <c r="CG21" s="34">
        <v>265219</v>
      </c>
      <c r="CH21" s="1" t="s">
        <v>5</v>
      </c>
      <c r="CI21" s="2">
        <v>1</v>
      </c>
      <c r="CJ21" s="2">
        <v>5</v>
      </c>
      <c r="CK21" s="1" t="s">
        <v>34</v>
      </c>
      <c r="CL21" s="1" t="s">
        <v>4</v>
      </c>
      <c r="CM21" s="31">
        <v>1</v>
      </c>
      <c r="CN21" s="31">
        <v>1</v>
      </c>
      <c r="CO21" s="2">
        <v>2</v>
      </c>
      <c r="CQ21">
        <f t="shared" si="0"/>
        <v>369.9</v>
      </c>
      <c r="CR21">
        <f t="shared" si="1"/>
        <v>1.6199999999999999</v>
      </c>
      <c r="CS21">
        <f t="shared" si="2"/>
        <v>1.08</v>
      </c>
      <c r="CT21">
        <f t="shared" si="3"/>
        <v>275.39999999999998</v>
      </c>
      <c r="CU21">
        <f t="shared" si="4"/>
        <v>0.74630000000000007</v>
      </c>
      <c r="CV21">
        <f t="shared" si="5"/>
        <v>0</v>
      </c>
      <c r="CW21">
        <f t="shared" si="6"/>
        <v>442.75</v>
      </c>
      <c r="CX21">
        <f t="shared" si="7"/>
        <v>33</v>
      </c>
      <c r="CY21">
        <f t="shared" si="8"/>
        <v>44</v>
      </c>
      <c r="CZ21">
        <f t="shared" si="9"/>
        <v>94.608000000000004</v>
      </c>
      <c r="DA21">
        <f t="shared" si="10"/>
        <v>63.07</v>
      </c>
    </row>
    <row r="22" spans="1:105" x14ac:dyDescent="0.25">
      <c r="A22" s="1" t="s">
        <v>41</v>
      </c>
      <c r="B22" s="1" t="s">
        <v>42</v>
      </c>
      <c r="C22" s="2">
        <v>135</v>
      </c>
      <c r="D22" s="2">
        <v>68</v>
      </c>
      <c r="E22" s="2">
        <v>1</v>
      </c>
      <c r="F22" s="2">
        <v>2</v>
      </c>
      <c r="G22" s="2">
        <v>1</v>
      </c>
      <c r="H22" s="2">
        <v>1</v>
      </c>
      <c r="J22" s="2">
        <v>1</v>
      </c>
      <c r="K22" s="2">
        <v>125</v>
      </c>
      <c r="L22" s="2">
        <v>4</v>
      </c>
      <c r="O22" s="2">
        <v>17</v>
      </c>
      <c r="P22" s="2">
        <v>111</v>
      </c>
      <c r="Q22" s="2">
        <v>5</v>
      </c>
      <c r="R22" s="2">
        <v>2</v>
      </c>
      <c r="S22" s="2">
        <v>0</v>
      </c>
      <c r="T22" s="2">
        <v>0</v>
      </c>
      <c r="U22" s="2">
        <v>6</v>
      </c>
      <c r="V22" s="2">
        <v>108</v>
      </c>
      <c r="W22" s="2">
        <v>135</v>
      </c>
      <c r="X22" s="2">
        <v>96</v>
      </c>
      <c r="Y22" s="2">
        <v>109</v>
      </c>
      <c r="Z22" s="2">
        <v>0</v>
      </c>
      <c r="AA22" s="2">
        <v>0</v>
      </c>
      <c r="AB22" s="2">
        <v>20</v>
      </c>
      <c r="AC22" s="2">
        <v>28</v>
      </c>
      <c r="AD22" s="2">
        <v>64</v>
      </c>
      <c r="AE22" s="2">
        <v>0</v>
      </c>
      <c r="AF22" s="2">
        <v>0</v>
      </c>
      <c r="AG22" s="2">
        <v>0</v>
      </c>
      <c r="AH22" s="2">
        <v>36</v>
      </c>
      <c r="AI22" s="2">
        <v>3</v>
      </c>
      <c r="AJ22" s="24">
        <v>3.56</v>
      </c>
      <c r="AK22" s="2">
        <v>23</v>
      </c>
      <c r="AL22" s="2">
        <v>0</v>
      </c>
      <c r="AM22" s="2">
        <v>0</v>
      </c>
      <c r="AN22" s="2">
        <v>0</v>
      </c>
      <c r="AO22" s="2">
        <v>14</v>
      </c>
      <c r="AP22" s="2">
        <v>2</v>
      </c>
      <c r="AQ22" s="24">
        <v>3.8</v>
      </c>
      <c r="AR22" s="2">
        <v>0</v>
      </c>
      <c r="AS22" s="2">
        <v>0</v>
      </c>
      <c r="AT22" s="2">
        <v>0</v>
      </c>
      <c r="AU22" s="2">
        <v>0</v>
      </c>
      <c r="AV22" s="2">
        <v>460</v>
      </c>
      <c r="AW22" s="34">
        <v>22.68</v>
      </c>
      <c r="AX22" s="34">
        <v>19.62</v>
      </c>
      <c r="AY22" s="34">
        <v>21</v>
      </c>
      <c r="AZ22" s="19" t="s">
        <v>4</v>
      </c>
      <c r="BA22" s="2">
        <v>20</v>
      </c>
      <c r="BB22" s="2">
        <v>90</v>
      </c>
      <c r="BC22" s="2">
        <v>78</v>
      </c>
      <c r="BD22" s="2">
        <v>10</v>
      </c>
      <c r="BE22" s="2">
        <v>2</v>
      </c>
      <c r="BF22" s="2">
        <v>0</v>
      </c>
      <c r="BG22" s="2">
        <v>5936</v>
      </c>
      <c r="BH22" s="2">
        <v>1489</v>
      </c>
      <c r="BI22" s="24">
        <v>11.02962962962963</v>
      </c>
      <c r="BJ22" s="24">
        <v>9.09</v>
      </c>
      <c r="BK22" s="2">
        <v>0</v>
      </c>
      <c r="BL22" s="2">
        <v>9</v>
      </c>
      <c r="BM22" s="2">
        <v>2</v>
      </c>
      <c r="BN22" s="2">
        <v>0</v>
      </c>
      <c r="BO22" s="2">
        <v>2</v>
      </c>
      <c r="BP22" s="2">
        <v>2</v>
      </c>
      <c r="BQ22" s="2">
        <v>0</v>
      </c>
      <c r="BR22" s="2">
        <v>0</v>
      </c>
      <c r="BS22" s="2">
        <v>0</v>
      </c>
      <c r="BT22" s="2">
        <v>0</v>
      </c>
      <c r="BU22" s="2">
        <v>12.44</v>
      </c>
      <c r="BV22" s="29">
        <v>0.14899999999999999</v>
      </c>
      <c r="BW22" s="29">
        <v>2.9000000000000001E-2</v>
      </c>
      <c r="BX22" s="2">
        <v>22.31</v>
      </c>
      <c r="BY22" s="29">
        <v>0.17150000000000001</v>
      </c>
      <c r="BZ22" s="29">
        <v>7.3200000000000001E-2</v>
      </c>
      <c r="CA22" s="1" t="s">
        <v>166</v>
      </c>
      <c r="CB22" s="19" t="s">
        <v>4</v>
      </c>
      <c r="CC22" s="34">
        <v>827266.9</v>
      </c>
      <c r="CD22" s="34">
        <v>1074423.71</v>
      </c>
      <c r="CE22" s="34">
        <v>955788.23</v>
      </c>
      <c r="CF22" s="34">
        <v>767734.77</v>
      </c>
      <c r="CG22" s="34">
        <v>923425.5</v>
      </c>
      <c r="CH22" s="19" t="s">
        <v>4</v>
      </c>
      <c r="CI22" s="2">
        <v>1</v>
      </c>
      <c r="CJ22" s="2">
        <v>5</v>
      </c>
      <c r="CK22" s="1" t="s">
        <v>43</v>
      </c>
      <c r="CL22" s="1" t="s">
        <v>4</v>
      </c>
      <c r="CM22" s="31">
        <v>1</v>
      </c>
      <c r="CN22" s="31">
        <v>1</v>
      </c>
      <c r="CO22" s="2">
        <v>3</v>
      </c>
      <c r="CQ22">
        <f t="shared" si="0"/>
        <v>796.16</v>
      </c>
      <c r="CR22">
        <f t="shared" si="1"/>
        <v>9.5359999999999996</v>
      </c>
      <c r="CS22">
        <f t="shared" si="2"/>
        <v>1.8560000000000001</v>
      </c>
      <c r="CT22">
        <f t="shared" si="3"/>
        <v>513.13</v>
      </c>
      <c r="CU22">
        <f t="shared" si="4"/>
        <v>3.9445000000000001</v>
      </c>
      <c r="CV22">
        <f t="shared" si="5"/>
        <v>1.6836</v>
      </c>
      <c r="CW22">
        <f t="shared" si="6"/>
        <v>2517.48</v>
      </c>
      <c r="CX22">
        <f t="shared" si="7"/>
        <v>90</v>
      </c>
      <c r="CY22">
        <f t="shared" si="8"/>
        <v>135</v>
      </c>
      <c r="CZ22">
        <f t="shared" si="9"/>
        <v>227.84</v>
      </c>
      <c r="DA22">
        <f t="shared" si="10"/>
        <v>87.399999999999991</v>
      </c>
    </row>
    <row r="23" spans="1:105" x14ac:dyDescent="0.25">
      <c r="A23" s="1" t="s">
        <v>24</v>
      </c>
      <c r="B23" s="1" t="s">
        <v>25</v>
      </c>
      <c r="C23" s="2">
        <v>923</v>
      </c>
      <c r="D23" s="2">
        <v>424</v>
      </c>
      <c r="E23" s="2">
        <v>3</v>
      </c>
      <c r="F23" s="2">
        <v>16</v>
      </c>
      <c r="G23" s="2">
        <v>171</v>
      </c>
      <c r="H23" s="2">
        <v>25</v>
      </c>
      <c r="I23" s="2">
        <v>0</v>
      </c>
      <c r="J23" s="2">
        <v>0</v>
      </c>
      <c r="K23" s="2">
        <v>564</v>
      </c>
      <c r="L23" s="2">
        <v>137</v>
      </c>
      <c r="M23" s="2">
        <v>4</v>
      </c>
      <c r="N23" s="2">
        <v>3</v>
      </c>
      <c r="O23" s="2">
        <v>156</v>
      </c>
      <c r="P23" s="2">
        <v>667</v>
      </c>
      <c r="Q23" s="2">
        <v>95</v>
      </c>
      <c r="R23" s="2">
        <v>5</v>
      </c>
      <c r="S23" s="2">
        <v>0</v>
      </c>
      <c r="T23" s="2">
        <v>0</v>
      </c>
      <c r="U23" s="2">
        <v>62</v>
      </c>
      <c r="V23" s="2">
        <v>245</v>
      </c>
      <c r="W23" s="2">
        <v>839</v>
      </c>
      <c r="X23" s="2">
        <v>540</v>
      </c>
      <c r="Y23" s="2">
        <v>580</v>
      </c>
      <c r="Z23" s="2">
        <v>0</v>
      </c>
      <c r="AA23" s="2">
        <v>0</v>
      </c>
      <c r="AB23" s="2">
        <v>272</v>
      </c>
      <c r="AC23" s="2">
        <v>0</v>
      </c>
      <c r="AD23" s="2">
        <v>346</v>
      </c>
      <c r="AE23" s="2">
        <v>0</v>
      </c>
      <c r="AF23" s="2">
        <v>0</v>
      </c>
      <c r="AG23" s="2">
        <v>0</v>
      </c>
      <c r="AH23" s="2">
        <v>163</v>
      </c>
      <c r="AI23" s="2">
        <v>97</v>
      </c>
      <c r="AJ23" s="24">
        <v>3.45</v>
      </c>
      <c r="AK23" s="2">
        <v>139</v>
      </c>
      <c r="AL23" s="2">
        <v>0</v>
      </c>
      <c r="AM23" s="2">
        <v>0</v>
      </c>
      <c r="AN23" s="2">
        <v>0</v>
      </c>
      <c r="AO23" s="2">
        <v>57</v>
      </c>
      <c r="AP23" s="2">
        <v>20</v>
      </c>
      <c r="AQ23" s="24">
        <v>3.48</v>
      </c>
      <c r="AR23" s="2">
        <v>16</v>
      </c>
      <c r="AS23" s="2">
        <v>0</v>
      </c>
      <c r="AT23" s="2">
        <v>4</v>
      </c>
      <c r="AU23" s="2">
        <v>3</v>
      </c>
      <c r="AV23" s="2">
        <v>9617</v>
      </c>
      <c r="AW23" s="34">
        <v>16.75</v>
      </c>
      <c r="AX23" s="34">
        <v>16.079999999999998</v>
      </c>
      <c r="AY23" s="34">
        <v>18.7</v>
      </c>
      <c r="AZ23" s="19" t="s">
        <v>4</v>
      </c>
      <c r="BA23" s="2">
        <v>6</v>
      </c>
      <c r="BB23" s="2">
        <v>545</v>
      </c>
      <c r="BC23" s="2">
        <v>448</v>
      </c>
      <c r="BD23" s="2">
        <v>92</v>
      </c>
      <c r="BE23" s="2">
        <v>5</v>
      </c>
      <c r="BF23" s="2">
        <v>0</v>
      </c>
      <c r="BG23" s="2">
        <v>35900</v>
      </c>
      <c r="BH23" s="2">
        <v>10172</v>
      </c>
      <c r="BI23" s="24">
        <v>11.020585048754063</v>
      </c>
      <c r="BJ23" s="24">
        <v>9.9</v>
      </c>
      <c r="BK23" s="2">
        <v>0</v>
      </c>
      <c r="BL23" s="2">
        <v>48</v>
      </c>
      <c r="BM23" s="2">
        <v>22</v>
      </c>
      <c r="BN23" s="2">
        <v>15</v>
      </c>
      <c r="BO23" s="2">
        <v>24</v>
      </c>
      <c r="BP23" s="2">
        <v>6</v>
      </c>
      <c r="BQ23" s="2">
        <v>5</v>
      </c>
      <c r="BR23" s="2">
        <v>0</v>
      </c>
      <c r="BS23" s="2">
        <v>0</v>
      </c>
      <c r="BT23" s="2">
        <v>0</v>
      </c>
      <c r="BU23" s="2">
        <v>18.100000000000001</v>
      </c>
      <c r="BV23" s="29">
        <v>4.1000000000000002E-2</v>
      </c>
      <c r="BW23" s="29">
        <v>5.8999999999999997E-2</v>
      </c>
      <c r="BX23" s="2">
        <v>20.02</v>
      </c>
      <c r="BY23" s="29">
        <v>3.9E-2</v>
      </c>
      <c r="BZ23" s="29">
        <v>3.1E-2</v>
      </c>
      <c r="CA23" s="1" t="s">
        <v>22</v>
      </c>
      <c r="CB23" s="1" t="s">
        <v>23</v>
      </c>
      <c r="CC23" s="34">
        <v>6391535.7000000002</v>
      </c>
      <c r="CD23" s="34">
        <v>4981347.05</v>
      </c>
      <c r="CE23" s="34">
        <v>4981347.05</v>
      </c>
      <c r="CF23" s="34">
        <v>3123479.79</v>
      </c>
      <c r="CG23" s="34">
        <v>5221727</v>
      </c>
      <c r="CH23" s="1" t="s">
        <v>5</v>
      </c>
      <c r="CI23" s="2">
        <v>16</v>
      </c>
      <c r="CJ23" s="2">
        <v>12</v>
      </c>
      <c r="CK23" s="1" t="s">
        <v>26</v>
      </c>
      <c r="CL23" s="1" t="s">
        <v>4</v>
      </c>
      <c r="CM23" s="31">
        <v>0.95199999999999996</v>
      </c>
      <c r="CN23" s="31">
        <v>0.995</v>
      </c>
      <c r="CO23" s="2">
        <v>2</v>
      </c>
      <c r="CQ23">
        <f t="shared" si="0"/>
        <v>6262.6</v>
      </c>
      <c r="CR23">
        <f t="shared" si="1"/>
        <v>14.186</v>
      </c>
      <c r="CS23">
        <f t="shared" si="2"/>
        <v>20.413999999999998</v>
      </c>
      <c r="CT23">
        <f t="shared" si="3"/>
        <v>2782.7799999999997</v>
      </c>
      <c r="CU23">
        <f t="shared" si="4"/>
        <v>5.4210000000000003</v>
      </c>
      <c r="CV23">
        <f t="shared" si="5"/>
        <v>4.3090000000000002</v>
      </c>
      <c r="CW23">
        <f t="shared" si="6"/>
        <v>11172.25</v>
      </c>
      <c r="CX23">
        <f t="shared" si="7"/>
        <v>518.84</v>
      </c>
      <c r="CY23">
        <f t="shared" si="8"/>
        <v>918.38499999999999</v>
      </c>
      <c r="CZ23">
        <f t="shared" si="9"/>
        <v>1193.7</v>
      </c>
      <c r="DA23">
        <f t="shared" si="10"/>
        <v>483.71999999999997</v>
      </c>
    </row>
    <row r="26" spans="1:105" s="16" customFormat="1" x14ac:dyDescent="0.25">
      <c r="A26" s="15" t="s">
        <v>156</v>
      </c>
      <c r="C26" s="21">
        <f t="shared" ref="C26:AI26" si="11">SUM(C2:C25)</f>
        <v>19975</v>
      </c>
      <c r="D26" s="22">
        <f t="shared" si="11"/>
        <v>11144</v>
      </c>
      <c r="E26" s="22">
        <f t="shared" si="11"/>
        <v>95</v>
      </c>
      <c r="F26" s="22">
        <f t="shared" si="11"/>
        <v>345</v>
      </c>
      <c r="G26" s="22">
        <f t="shared" si="11"/>
        <v>4794</v>
      </c>
      <c r="H26" s="22">
        <f t="shared" si="11"/>
        <v>891</v>
      </c>
      <c r="I26" s="22">
        <f t="shared" si="11"/>
        <v>7</v>
      </c>
      <c r="J26" s="22">
        <f t="shared" si="11"/>
        <v>36</v>
      </c>
      <c r="K26" s="22">
        <f t="shared" si="11"/>
        <v>10060</v>
      </c>
      <c r="L26" s="22">
        <f t="shared" si="11"/>
        <v>3355</v>
      </c>
      <c r="M26" s="22">
        <f t="shared" si="11"/>
        <v>191</v>
      </c>
      <c r="N26" s="22">
        <f t="shared" si="11"/>
        <v>201</v>
      </c>
      <c r="O26" s="22">
        <f t="shared" si="11"/>
        <v>2210</v>
      </c>
      <c r="P26" s="22">
        <f t="shared" si="11"/>
        <v>15144</v>
      </c>
      <c r="Q26" s="22">
        <f t="shared" si="11"/>
        <v>688</v>
      </c>
      <c r="R26" s="22">
        <f t="shared" si="11"/>
        <v>361</v>
      </c>
      <c r="S26" s="22">
        <f t="shared" si="11"/>
        <v>1294</v>
      </c>
      <c r="T26" s="22">
        <f t="shared" si="11"/>
        <v>278</v>
      </c>
      <c r="U26" s="22">
        <f t="shared" si="11"/>
        <v>3182</v>
      </c>
      <c r="V26" s="22">
        <f t="shared" si="11"/>
        <v>7661</v>
      </c>
      <c r="W26" s="22">
        <f t="shared" si="11"/>
        <v>14102</v>
      </c>
      <c r="X26" s="22">
        <f t="shared" si="11"/>
        <v>9686</v>
      </c>
      <c r="Y26" s="22">
        <f t="shared" si="11"/>
        <v>13787</v>
      </c>
      <c r="Z26" s="22">
        <f t="shared" si="11"/>
        <v>6429</v>
      </c>
      <c r="AA26" s="22">
        <f t="shared" si="11"/>
        <v>340</v>
      </c>
      <c r="AB26" s="22">
        <f t="shared" si="11"/>
        <v>2825</v>
      </c>
      <c r="AC26" s="22">
        <f t="shared" si="11"/>
        <v>269</v>
      </c>
      <c r="AD26" s="21">
        <f t="shared" si="11"/>
        <v>6613</v>
      </c>
      <c r="AE26" s="22">
        <f t="shared" si="11"/>
        <v>298</v>
      </c>
      <c r="AF26" s="22">
        <f t="shared" si="11"/>
        <v>434</v>
      </c>
      <c r="AG26" s="22">
        <f t="shared" si="11"/>
        <v>250</v>
      </c>
      <c r="AH26" s="22">
        <f t="shared" si="11"/>
        <v>3776</v>
      </c>
      <c r="AI26" s="22">
        <f t="shared" si="11"/>
        <v>2236</v>
      </c>
      <c r="AJ26" s="22"/>
      <c r="AK26" s="21">
        <f t="shared" ref="AK26:AP26" si="12">SUM(AK2:AK25)</f>
        <v>2883</v>
      </c>
      <c r="AL26" s="22">
        <f t="shared" si="12"/>
        <v>13</v>
      </c>
      <c r="AM26" s="22">
        <f t="shared" si="12"/>
        <v>218</v>
      </c>
      <c r="AN26" s="22">
        <f t="shared" si="12"/>
        <v>25</v>
      </c>
      <c r="AO26" s="22">
        <f t="shared" si="12"/>
        <v>1318</v>
      </c>
      <c r="AP26" s="22">
        <f t="shared" si="12"/>
        <v>619</v>
      </c>
      <c r="AQ26" s="21"/>
      <c r="AR26" s="21">
        <f>SUM(AR2:AR25)</f>
        <v>797</v>
      </c>
      <c r="AS26" s="22">
        <f>SUM(AS2:AS25)</f>
        <v>179</v>
      </c>
      <c r="AT26" s="22">
        <f>SUM(AT2:AT25)</f>
        <v>298</v>
      </c>
      <c r="AU26" s="22">
        <f>SUM(AU2:AU25)</f>
        <v>55</v>
      </c>
      <c r="AZ26" s="16" t="s">
        <v>167</v>
      </c>
      <c r="BA26" s="16">
        <f t="shared" ref="BA26:BH26" si="13">SUM(BA2:BA25)</f>
        <v>443</v>
      </c>
      <c r="BB26" s="21">
        <f t="shared" si="13"/>
        <v>9381</v>
      </c>
      <c r="BC26" s="16">
        <f t="shared" si="13"/>
        <v>7730</v>
      </c>
      <c r="BD26" s="16">
        <f t="shared" si="13"/>
        <v>920</v>
      </c>
      <c r="BE26" s="16">
        <f t="shared" si="13"/>
        <v>661</v>
      </c>
      <c r="BF26" s="16">
        <f t="shared" si="13"/>
        <v>70</v>
      </c>
      <c r="BG26" s="26">
        <f t="shared" si="13"/>
        <v>699814</v>
      </c>
      <c r="BH26" s="28">
        <f t="shared" si="13"/>
        <v>124911</v>
      </c>
      <c r="BK26" s="16">
        <f t="shared" ref="BK26:BT26" si="14">SUM(BK2:BK25)</f>
        <v>4365</v>
      </c>
      <c r="BL26" s="21">
        <f t="shared" si="14"/>
        <v>525</v>
      </c>
      <c r="BM26" s="16">
        <f t="shared" si="14"/>
        <v>247</v>
      </c>
      <c r="BN26" s="16">
        <f t="shared" si="14"/>
        <v>152</v>
      </c>
      <c r="BO26" s="21">
        <f t="shared" si="14"/>
        <v>445</v>
      </c>
      <c r="BP26" s="16">
        <f t="shared" si="14"/>
        <v>197</v>
      </c>
      <c r="BQ26" s="16">
        <f t="shared" si="14"/>
        <v>84</v>
      </c>
      <c r="BR26" s="21">
        <f t="shared" si="14"/>
        <v>201</v>
      </c>
      <c r="BS26" s="16">
        <f t="shared" si="14"/>
        <v>63</v>
      </c>
      <c r="BT26" s="16">
        <f t="shared" si="14"/>
        <v>18</v>
      </c>
      <c r="CB26" s="16" t="s">
        <v>170</v>
      </c>
      <c r="CC26" s="35">
        <f>SUM(CC2:CC25)</f>
        <v>59874149.810000002</v>
      </c>
      <c r="CD26" s="37">
        <f>SUM(CD2:CD25)</f>
        <v>65056350.109999999</v>
      </c>
      <c r="CE26" s="35">
        <f>SUM(CE2:CE25)</f>
        <v>57675188.339999989</v>
      </c>
      <c r="CF26" s="35">
        <f>SUM(CF2:CF25)</f>
        <v>46601035.029999994</v>
      </c>
      <c r="CG26" s="35">
        <f>SUM(CG2:CG25)</f>
        <v>69638378.299999997</v>
      </c>
      <c r="CH26" s="16" t="s">
        <v>168</v>
      </c>
      <c r="CI26" s="16">
        <f>SUM(CI2:CI25)</f>
        <v>309</v>
      </c>
      <c r="CJ26" s="16">
        <f>SUM(CJ2:CJ25)</f>
        <v>233</v>
      </c>
      <c r="CP26" s="41"/>
      <c r="CQ26" s="16">
        <f>SUM(CQ2:CQ25)</f>
        <v>100753.05</v>
      </c>
      <c r="CR26" s="16">
        <f t="shared" ref="CR26:CV26" si="15">SUM(CR2:CR25)</f>
        <v>828.78779999999983</v>
      </c>
      <c r="CS26" s="16">
        <f t="shared" si="15"/>
        <v>293.61968762800001</v>
      </c>
      <c r="CT26" s="16">
        <f t="shared" si="15"/>
        <v>52177.2</v>
      </c>
      <c r="CU26" s="16">
        <f t="shared" si="15"/>
        <v>331.75020000000001</v>
      </c>
      <c r="CV26" s="16">
        <f t="shared" si="15"/>
        <v>103.44580055999998</v>
      </c>
      <c r="CW26" s="16">
        <f>SUM(CW2:CW25)</f>
        <v>246479.58000000005</v>
      </c>
      <c r="CX26" s="16">
        <f>SUM(CX2:CX25)</f>
        <v>8871.9</v>
      </c>
      <c r="CY26" s="16">
        <f>SUM(CY2:CY25)</f>
        <v>19010.605</v>
      </c>
      <c r="CZ26" s="16">
        <f>SUM(CZ2:CZ25)</f>
        <v>22589.738000000001</v>
      </c>
      <c r="DA26" s="16">
        <f>SUM(DA2:DA25)</f>
        <v>10297.937174610002</v>
      </c>
    </row>
    <row r="27" spans="1:105" s="16" customFormat="1" x14ac:dyDescent="0.25">
      <c r="A27" s="15" t="s">
        <v>157</v>
      </c>
      <c r="D27" s="23">
        <f>D26/C26</f>
        <v>0.55789737171464326</v>
      </c>
      <c r="O27" s="23">
        <f t="shared" ref="O27:AD27" si="16">O26/$C$26</f>
        <v>0.11063829787234042</v>
      </c>
      <c r="P27" s="23">
        <f t="shared" si="16"/>
        <v>0.75814768460575721</v>
      </c>
      <c r="Q27" s="23">
        <f t="shared" si="16"/>
        <v>3.4443053817271592E-2</v>
      </c>
      <c r="R27" s="23">
        <f t="shared" si="16"/>
        <v>1.8072590738423027E-2</v>
      </c>
      <c r="S27" s="23">
        <f t="shared" si="16"/>
        <v>6.4780976220275344E-2</v>
      </c>
      <c r="T27" s="23">
        <f t="shared" si="16"/>
        <v>1.3917396745932415E-2</v>
      </c>
      <c r="U27" s="23">
        <f t="shared" si="16"/>
        <v>0.1592991239048811</v>
      </c>
      <c r="V27" s="23">
        <f t="shared" si="16"/>
        <v>0.3835294117647059</v>
      </c>
      <c r="W27" s="23">
        <f t="shared" si="16"/>
        <v>0.70598247809762205</v>
      </c>
      <c r="X27" s="23">
        <f t="shared" si="16"/>
        <v>0.48490613266583227</v>
      </c>
      <c r="Y27" s="23">
        <f t="shared" si="16"/>
        <v>0.69021276595744685</v>
      </c>
      <c r="Z27" s="23">
        <f t="shared" si="16"/>
        <v>0.32185231539424281</v>
      </c>
      <c r="AA27" s="23">
        <f t="shared" si="16"/>
        <v>1.7021276595744681E-2</v>
      </c>
      <c r="AB27" s="23">
        <f t="shared" si="16"/>
        <v>0.1414267834793492</v>
      </c>
      <c r="AC27" s="23">
        <f t="shared" si="16"/>
        <v>1.3466833541927408E-2</v>
      </c>
      <c r="AD27" s="25">
        <f t="shared" si="16"/>
        <v>0.33106382978723403</v>
      </c>
      <c r="AE27" s="23">
        <f>AE26/$AD26</f>
        <v>4.5062755179192497E-2</v>
      </c>
      <c r="AF27" s="23">
        <f>AF26/$AD26</f>
        <v>6.5628307878421291E-2</v>
      </c>
      <c r="AG27" s="23">
        <f>AG26/$AD26</f>
        <v>3.7804324814758809E-2</v>
      </c>
      <c r="AH27" s="23">
        <f>AH26/$AD26</f>
        <v>0.57099652200211704</v>
      </c>
      <c r="AI27" s="23">
        <f>AI26/$AD26</f>
        <v>0.3381218811432028</v>
      </c>
      <c r="AJ27" s="27">
        <f>CZ27</f>
        <v>3.4159591713292001</v>
      </c>
      <c r="AK27" s="25">
        <f>AK26/$C26</f>
        <v>0.14433041301627034</v>
      </c>
      <c r="AL27" s="23">
        <f>AL26/$AK26</f>
        <v>4.5091918140825532E-3</v>
      </c>
      <c r="AM27" s="23">
        <f>AM26/$AK26</f>
        <v>7.5615678113076651E-2</v>
      </c>
      <c r="AN27" s="23">
        <f>AN26/$AK26</f>
        <v>8.6715227193895246E-3</v>
      </c>
      <c r="AO27" s="23">
        <f>AO26/$AK26</f>
        <v>0.45716267776621577</v>
      </c>
      <c r="AP27" s="23">
        <f>AP26/$AK26</f>
        <v>0.21470690253208463</v>
      </c>
      <c r="AQ27" s="27">
        <f>DA27</f>
        <v>3.5719518468990641</v>
      </c>
      <c r="AR27" s="25">
        <f>AR26/$C26</f>
        <v>3.9899874843554443E-2</v>
      </c>
      <c r="AS27" s="25">
        <f>AS26/$AR26</f>
        <v>0.2245922208281054</v>
      </c>
      <c r="AT27" s="25">
        <f>AT26/$AR26</f>
        <v>0.37390213299874531</v>
      </c>
      <c r="AU27" s="25">
        <f>AU26/$AR26</f>
        <v>6.9008782936010038E-2</v>
      </c>
      <c r="AW27" s="35">
        <f>CW27</f>
        <v>16.275725039619655</v>
      </c>
      <c r="BC27" s="23">
        <f>BC26/$BB26</f>
        <v>0.8240059695128451</v>
      </c>
      <c r="BD27" s="23">
        <f>BD26/$BB26</f>
        <v>9.8070568169704719E-2</v>
      </c>
      <c r="BE27" s="23">
        <f>BE26/$BB26</f>
        <v>7.0461571261059591E-2</v>
      </c>
      <c r="BF27" s="23">
        <f>BF26/$BB26</f>
        <v>7.4618910563905771E-3</v>
      </c>
      <c r="BI27" s="27">
        <f>BH26/(C26-Z26)</f>
        <v>9.2212461243171422</v>
      </c>
      <c r="BJ27" s="16">
        <v>10.16</v>
      </c>
      <c r="BM27" s="23">
        <f>BM26/$BL26</f>
        <v>0.47047619047619049</v>
      </c>
      <c r="BN27" s="23">
        <f>BN26/$BL26</f>
        <v>0.28952380952380952</v>
      </c>
      <c r="BP27" s="23">
        <f>BP26/BO26</f>
        <v>0.44269662921348313</v>
      </c>
      <c r="BQ27" s="23">
        <f>BQ26/BO26</f>
        <v>0.18876404494382024</v>
      </c>
      <c r="BS27" s="23">
        <f>BS26/BR26</f>
        <v>0.31343283582089554</v>
      </c>
      <c r="BT27" s="23">
        <f>BT26/BR26</f>
        <v>8.9552238805970144E-2</v>
      </c>
      <c r="BU27" s="27">
        <f>CQ27</f>
        <v>15.23560411311054</v>
      </c>
      <c r="BV27" s="23">
        <f t="shared" ref="BV27:BW27" si="17">CR27</f>
        <v>0.12532705277483741</v>
      </c>
      <c r="BW27" s="23">
        <f t="shared" si="17"/>
        <v>4.440037617238772E-2</v>
      </c>
      <c r="BX27" s="27">
        <f t="shared" ref="BX27" si="18">CT27</f>
        <v>18.098231009365243</v>
      </c>
      <c r="BY27" s="23">
        <f t="shared" ref="BY27" si="19">CU27</f>
        <v>0.11507117585848076</v>
      </c>
      <c r="BZ27" s="23">
        <f t="shared" ref="BZ27" si="20">CV27</f>
        <v>3.5881304391259097E-2</v>
      </c>
      <c r="CC27" s="35"/>
      <c r="CD27" s="35"/>
      <c r="CE27" s="38">
        <f>CE26/CD26</f>
        <v>0.88654202460605869</v>
      </c>
      <c r="CF27" s="38">
        <f>CF26/CD26</f>
        <v>0.71631800663893708</v>
      </c>
      <c r="CG27" s="35"/>
      <c r="CM27" s="38">
        <f>CX27</f>
        <v>0.9908309135581862</v>
      </c>
      <c r="CN27" s="38">
        <f>CY27</f>
        <v>0.99173691898377592</v>
      </c>
      <c r="CP27" s="41"/>
      <c r="CQ27" s="27">
        <f>CQ26/$AD26</f>
        <v>15.23560411311054</v>
      </c>
      <c r="CR27" s="23">
        <f t="shared" ref="CR27:CS27" si="21">CR26/$AD26</f>
        <v>0.12532705277483741</v>
      </c>
      <c r="CS27" s="23">
        <f t="shared" si="21"/>
        <v>4.440037617238772E-2</v>
      </c>
      <c r="CT27" s="27">
        <f>CT26/$AK26</f>
        <v>18.098231009365243</v>
      </c>
      <c r="CU27" s="23">
        <f t="shared" ref="CU27:CV27" si="22">CU26/$AK26</f>
        <v>0.11507117585848076</v>
      </c>
      <c r="CV27" s="23">
        <f t="shared" si="22"/>
        <v>3.5881304391259097E-2</v>
      </c>
      <c r="CW27" s="35">
        <f>CW26/P26</f>
        <v>16.275725039619655</v>
      </c>
      <c r="CX27" s="38">
        <f>CX26/(BB26-BB14-BB20)</f>
        <v>0.9908309135581862</v>
      </c>
      <c r="CY27" s="38">
        <f>CY26/(C26-C14-C20)</f>
        <v>0.99173691898377592</v>
      </c>
      <c r="CZ27" s="27">
        <f>CZ26/AD26</f>
        <v>3.4159591713292001</v>
      </c>
      <c r="DA27" s="27">
        <f>DA26/AK26</f>
        <v>3.5719518468990641</v>
      </c>
    </row>
    <row r="29" spans="1:105" x14ac:dyDescent="0.25">
      <c r="A29" s="20" t="s">
        <v>169</v>
      </c>
      <c r="CY29" t="s">
        <v>182</v>
      </c>
    </row>
    <row r="30" spans="1:105" x14ac:dyDescent="0.25">
      <c r="CX30" t="s">
        <v>182</v>
      </c>
    </row>
  </sheetData>
  <sortState xmlns:xlrd2="http://schemas.microsoft.com/office/spreadsheetml/2017/richdata2" ref="A2:CU23">
    <sortCondition ref="A7:A23"/>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06859-FDD5-3A4D-8AF8-F7F64ECDA3C8}">
  <dimension ref="A1:T29"/>
  <sheetViews>
    <sheetView tabSelected="1" zoomScale="130" zoomScaleNormal="130" workbookViewId="0">
      <pane xSplit="2" ySplit="1" topLeftCell="C2" activePane="bottomRight" state="frozen"/>
      <selection pane="topRight" activeCell="C1" sqref="C1"/>
      <selection pane="bottomLeft" activeCell="A2" sqref="A2"/>
      <selection pane="bottomRight"/>
    </sheetView>
  </sheetViews>
  <sheetFormatPr defaultColWidth="22" defaultRowHeight="13.5" x14ac:dyDescent="0.25"/>
  <cols>
    <col min="1" max="1" width="12.140625" customWidth="1"/>
    <col min="2" max="2" width="14" customWidth="1"/>
    <col min="3" max="3" width="16.85546875" style="52" customWidth="1"/>
    <col min="4" max="4" width="16.42578125" customWidth="1"/>
    <col min="5" max="5" width="17.140625" style="30" customWidth="1"/>
    <col min="7" max="7" width="14.42578125" customWidth="1"/>
    <col min="8" max="8" width="17.140625" customWidth="1"/>
    <col min="9" max="9" width="16.140625" customWidth="1"/>
    <col min="10" max="10" width="18.42578125" customWidth="1"/>
    <col min="11" max="11" width="14" customWidth="1"/>
    <col min="12" max="12" width="14.5703125" customWidth="1"/>
    <col min="13" max="13" width="16.42578125" customWidth="1"/>
    <col min="14" max="14" width="18" customWidth="1"/>
    <col min="15" max="15" width="13.85546875" customWidth="1"/>
    <col min="17" max="17" width="12" customWidth="1"/>
    <col min="19" max="19" width="13.140625" customWidth="1"/>
  </cols>
  <sheetData>
    <row r="1" spans="1:20" s="14" customFormat="1" ht="54" x14ac:dyDescent="0.25">
      <c r="A1" s="3" t="s">
        <v>0</v>
      </c>
      <c r="B1" s="3" t="s">
        <v>65</v>
      </c>
      <c r="C1" s="43" t="s">
        <v>184</v>
      </c>
      <c r="D1" s="4" t="s">
        <v>92</v>
      </c>
      <c r="E1" s="11" t="s">
        <v>185</v>
      </c>
      <c r="F1" s="4" t="s">
        <v>186</v>
      </c>
      <c r="G1" s="4" t="s">
        <v>98</v>
      </c>
      <c r="H1" s="5" t="s">
        <v>99</v>
      </c>
      <c r="I1" s="5" t="s">
        <v>187</v>
      </c>
      <c r="J1" s="5" t="s">
        <v>188</v>
      </c>
      <c r="K1" s="5" t="s">
        <v>105</v>
      </c>
      <c r="L1" s="6" t="s">
        <v>106</v>
      </c>
      <c r="M1" s="6" t="s">
        <v>189</v>
      </c>
      <c r="N1" s="6" t="s">
        <v>190</v>
      </c>
      <c r="O1" s="4" t="s">
        <v>126</v>
      </c>
      <c r="P1" s="4" t="s">
        <v>191</v>
      </c>
      <c r="Q1" s="5" t="s">
        <v>192</v>
      </c>
      <c r="R1" s="5" t="s">
        <v>193</v>
      </c>
      <c r="S1" s="6" t="s">
        <v>194</v>
      </c>
      <c r="T1" s="6" t="s">
        <v>195</v>
      </c>
    </row>
    <row r="2" spans="1:20" x14ac:dyDescent="0.25">
      <c r="A2" s="1" t="s">
        <v>17</v>
      </c>
      <c r="B2" s="2">
        <v>647</v>
      </c>
      <c r="C2" s="44">
        <v>0.55486862442040186</v>
      </c>
      <c r="D2" s="2">
        <v>190</v>
      </c>
      <c r="E2" s="29">
        <f>D2/B2</f>
        <v>0.2936630602782071</v>
      </c>
      <c r="F2" s="29">
        <v>0.56842105263157894</v>
      </c>
      <c r="G2" s="24">
        <v>3.19</v>
      </c>
      <c r="H2" s="2">
        <v>187</v>
      </c>
      <c r="I2" s="29">
        <f>H2/B2</f>
        <v>0.28902627511591961</v>
      </c>
      <c r="J2" s="29">
        <v>0.19251336898395721</v>
      </c>
      <c r="K2" s="24">
        <v>3.22</v>
      </c>
      <c r="L2" s="2"/>
      <c r="M2" s="29"/>
      <c r="N2" s="29"/>
      <c r="O2" s="2">
        <v>16</v>
      </c>
      <c r="P2" s="29">
        <v>0.5</v>
      </c>
      <c r="Q2" s="2">
        <v>25</v>
      </c>
      <c r="R2" s="29">
        <v>0.6</v>
      </c>
      <c r="S2" s="2"/>
      <c r="T2" s="29"/>
    </row>
    <row r="3" spans="1:20" x14ac:dyDescent="0.25">
      <c r="A3" s="53" t="s">
        <v>196</v>
      </c>
      <c r="B3" s="54">
        <v>500</v>
      </c>
      <c r="C3" s="55">
        <v>0.48599999999999999</v>
      </c>
      <c r="D3" s="54">
        <v>214</v>
      </c>
      <c r="E3" s="56">
        <f t="shared" ref="E3:E23" si="0">D3/B3</f>
        <v>0.42799999999999999</v>
      </c>
      <c r="F3" s="56">
        <v>0.51401869158878499</v>
      </c>
      <c r="G3" s="57">
        <v>3.39</v>
      </c>
      <c r="H3" s="54">
        <v>238</v>
      </c>
      <c r="I3" s="56">
        <f t="shared" ref="I3:I23" si="1">H3/B3</f>
        <v>0.47599999999999998</v>
      </c>
      <c r="J3" s="56">
        <v>0.48319327731092437</v>
      </c>
      <c r="K3" s="57">
        <v>3.53</v>
      </c>
      <c r="L3" s="54">
        <v>40</v>
      </c>
      <c r="M3" s="56">
        <f t="shared" ref="M3:M23" si="2">L3/B3</f>
        <v>0.08</v>
      </c>
      <c r="N3" s="56">
        <v>0.32500000000000001</v>
      </c>
      <c r="O3" s="54">
        <v>46</v>
      </c>
      <c r="P3" s="56">
        <v>0.43478260869565216</v>
      </c>
      <c r="Q3" s="54">
        <v>32</v>
      </c>
      <c r="R3" s="56">
        <v>0.53125</v>
      </c>
      <c r="S3" s="54">
        <v>20</v>
      </c>
      <c r="T3" s="56">
        <v>0.45</v>
      </c>
    </row>
    <row r="4" spans="1:20" x14ac:dyDescent="0.25">
      <c r="A4" s="1" t="s">
        <v>57</v>
      </c>
      <c r="B4" s="2">
        <v>117</v>
      </c>
      <c r="C4" s="44">
        <v>0.50427350427350426</v>
      </c>
      <c r="D4" s="2">
        <v>22</v>
      </c>
      <c r="E4" s="29">
        <f t="shared" si="0"/>
        <v>0.18803418803418803</v>
      </c>
      <c r="F4" s="29">
        <v>0.63636363636363635</v>
      </c>
      <c r="G4" s="24">
        <v>3.48</v>
      </c>
      <c r="H4" s="2">
        <v>26</v>
      </c>
      <c r="I4" s="29">
        <f t="shared" si="1"/>
        <v>0.22222222222222221</v>
      </c>
      <c r="J4" s="29">
        <v>0.53846153846153844</v>
      </c>
      <c r="K4" s="24">
        <v>3.76</v>
      </c>
      <c r="L4" s="2">
        <v>39</v>
      </c>
      <c r="M4" s="29">
        <f t="shared" si="2"/>
        <v>0.33333333333333331</v>
      </c>
      <c r="N4" s="29">
        <v>0.23076923076923078</v>
      </c>
      <c r="O4" s="2">
        <v>4</v>
      </c>
      <c r="P4" s="29">
        <v>0.5</v>
      </c>
      <c r="Q4" s="2">
        <v>7</v>
      </c>
      <c r="R4" s="29">
        <v>0.2857142857142857</v>
      </c>
      <c r="S4" s="2">
        <v>5</v>
      </c>
      <c r="T4" s="29">
        <v>0</v>
      </c>
    </row>
    <row r="5" spans="1:20" x14ac:dyDescent="0.25">
      <c r="A5" s="1" t="s">
        <v>44</v>
      </c>
      <c r="B5" s="2">
        <v>6494</v>
      </c>
      <c r="C5" s="44">
        <v>0.61010163227594705</v>
      </c>
      <c r="D5" s="2">
        <v>882</v>
      </c>
      <c r="E5" s="29">
        <f t="shared" si="0"/>
        <v>0.13581767785648291</v>
      </c>
      <c r="F5" s="29">
        <v>0.64512471655328796</v>
      </c>
      <c r="G5" s="24">
        <v>3.39</v>
      </c>
      <c r="H5" s="2">
        <v>452</v>
      </c>
      <c r="I5" s="29">
        <f t="shared" si="1"/>
        <v>6.9602710194025252E-2</v>
      </c>
      <c r="J5" s="29">
        <v>0.56194690265486724</v>
      </c>
      <c r="K5" s="24">
        <v>3.51</v>
      </c>
      <c r="L5" s="2">
        <v>182</v>
      </c>
      <c r="M5" s="29">
        <f t="shared" si="2"/>
        <v>2.8025870033877427E-2</v>
      </c>
      <c r="N5" s="29">
        <v>0.52197802197802201</v>
      </c>
      <c r="O5" s="2">
        <v>58</v>
      </c>
      <c r="P5" s="29">
        <v>0.60344827586206895</v>
      </c>
      <c r="Q5" s="2">
        <v>48</v>
      </c>
      <c r="R5" s="29">
        <v>0.39583333333333331</v>
      </c>
      <c r="S5" s="2">
        <v>22</v>
      </c>
      <c r="T5" s="29">
        <v>0.36363636363636365</v>
      </c>
    </row>
    <row r="6" spans="1:20" x14ac:dyDescent="0.25">
      <c r="A6" s="1" t="s">
        <v>11</v>
      </c>
      <c r="B6" s="2">
        <v>527</v>
      </c>
      <c r="C6" s="44">
        <v>0.40986717267552181</v>
      </c>
      <c r="D6" s="2">
        <v>285</v>
      </c>
      <c r="E6" s="29">
        <f t="shared" si="0"/>
        <v>0.54079696394686905</v>
      </c>
      <c r="F6" s="29">
        <v>0.4456140350877193</v>
      </c>
      <c r="G6" s="24">
        <v>3.3</v>
      </c>
      <c r="H6" s="2">
        <v>145</v>
      </c>
      <c r="I6" s="29">
        <f t="shared" si="1"/>
        <v>0.27514231499051234</v>
      </c>
      <c r="J6" s="29">
        <v>0.33103448275862069</v>
      </c>
      <c r="K6" s="24">
        <v>3.6</v>
      </c>
      <c r="L6" s="2"/>
      <c r="M6" s="29"/>
      <c r="N6" s="29"/>
      <c r="O6" s="2">
        <v>25</v>
      </c>
      <c r="P6" s="29">
        <v>0.28000000000000003</v>
      </c>
      <c r="Q6" s="2">
        <v>15</v>
      </c>
      <c r="R6" s="29">
        <v>0.33333333333333331</v>
      </c>
      <c r="T6" s="29"/>
    </row>
    <row r="7" spans="1:20" x14ac:dyDescent="0.25">
      <c r="A7" s="1" t="s">
        <v>63</v>
      </c>
      <c r="B7" s="2">
        <v>1830</v>
      </c>
      <c r="C7" s="44">
        <v>0.67868852459016393</v>
      </c>
      <c r="D7" s="2">
        <v>570</v>
      </c>
      <c r="E7" s="29">
        <f t="shared" si="0"/>
        <v>0.31147540983606559</v>
      </c>
      <c r="F7" s="29">
        <v>0.63684210526315788</v>
      </c>
      <c r="G7" s="24">
        <v>3.56</v>
      </c>
      <c r="H7" s="2">
        <v>230</v>
      </c>
      <c r="I7" s="29">
        <f t="shared" si="1"/>
        <v>0.12568306010928962</v>
      </c>
      <c r="J7" s="29">
        <v>0.55652173913043479</v>
      </c>
      <c r="K7" s="24">
        <v>3.6452051069999998</v>
      </c>
      <c r="L7" s="2">
        <v>121</v>
      </c>
      <c r="M7" s="29">
        <f t="shared" si="2"/>
        <v>6.6120218579234974E-2</v>
      </c>
      <c r="N7" s="29">
        <v>0.30578512396694213</v>
      </c>
      <c r="O7" s="2">
        <v>46</v>
      </c>
      <c r="P7" s="29">
        <v>0.47826086956521741</v>
      </c>
      <c r="Q7" s="2">
        <v>29</v>
      </c>
      <c r="R7" s="29">
        <v>0.51724137931034486</v>
      </c>
      <c r="S7" s="2">
        <v>35</v>
      </c>
      <c r="T7" s="29">
        <v>0.34285714285714286</v>
      </c>
    </row>
    <row r="8" spans="1:20" x14ac:dyDescent="0.25">
      <c r="A8" s="1" t="s">
        <v>53</v>
      </c>
      <c r="B8" s="2">
        <v>81</v>
      </c>
      <c r="C8" s="44">
        <v>0.46913580246913578</v>
      </c>
      <c r="D8" s="2">
        <v>44</v>
      </c>
      <c r="E8" s="29">
        <f t="shared" si="0"/>
        <v>0.54320987654320985</v>
      </c>
      <c r="F8" s="29">
        <v>0.56818181818181823</v>
      </c>
      <c r="G8" s="24">
        <v>3.7</v>
      </c>
      <c r="H8" s="2">
        <v>32</v>
      </c>
      <c r="I8" s="29">
        <f t="shared" si="1"/>
        <v>0.39506172839506171</v>
      </c>
      <c r="J8" s="29">
        <v>0.53125</v>
      </c>
      <c r="K8" s="24">
        <v>3.9</v>
      </c>
      <c r="L8" s="2">
        <v>5</v>
      </c>
      <c r="M8" s="29">
        <f t="shared" si="2"/>
        <v>6.1728395061728392E-2</v>
      </c>
      <c r="N8" s="29">
        <v>0.4</v>
      </c>
      <c r="O8" s="2">
        <v>2</v>
      </c>
      <c r="P8" s="29">
        <v>1</v>
      </c>
      <c r="Q8" s="2">
        <v>4</v>
      </c>
      <c r="R8" s="29">
        <v>0</v>
      </c>
      <c r="S8" s="2"/>
      <c r="T8" s="29"/>
    </row>
    <row r="9" spans="1:20" x14ac:dyDescent="0.25">
      <c r="A9" s="1" t="s">
        <v>8</v>
      </c>
      <c r="B9" s="2">
        <v>2455</v>
      </c>
      <c r="C9" s="44">
        <v>0.49083503054989819</v>
      </c>
      <c r="D9" s="2">
        <v>732</v>
      </c>
      <c r="E9" s="29">
        <f t="shared" si="0"/>
        <v>0.29816700610997965</v>
      </c>
      <c r="F9" s="29">
        <v>0.49180327868852458</v>
      </c>
      <c r="G9" s="24">
        <v>3.59</v>
      </c>
      <c r="H9" s="2">
        <v>440</v>
      </c>
      <c r="I9" s="29">
        <f t="shared" si="1"/>
        <v>0.17922606924643583</v>
      </c>
      <c r="J9" s="29">
        <v>0.40909090909090912</v>
      </c>
      <c r="K9" s="24">
        <v>3.7160000000000002</v>
      </c>
      <c r="L9" s="2">
        <v>165</v>
      </c>
      <c r="M9" s="29">
        <f t="shared" si="2"/>
        <v>6.720977596741344E-2</v>
      </c>
      <c r="N9" s="29">
        <v>0.33333333333333331</v>
      </c>
      <c r="O9" s="2">
        <v>32</v>
      </c>
      <c r="P9" s="29">
        <v>0.4375</v>
      </c>
      <c r="Q9" s="2">
        <v>85</v>
      </c>
      <c r="R9" s="29">
        <v>0.37647058823529411</v>
      </c>
      <c r="S9" s="2">
        <v>56</v>
      </c>
      <c r="T9" s="29">
        <v>0.32142857142857145</v>
      </c>
    </row>
    <row r="10" spans="1:20" x14ac:dyDescent="0.25">
      <c r="A10" s="1" t="s">
        <v>55</v>
      </c>
      <c r="B10" s="2">
        <v>294</v>
      </c>
      <c r="C10" s="44">
        <v>0.47278911564625853</v>
      </c>
      <c r="D10" s="2">
        <v>180</v>
      </c>
      <c r="E10" s="29">
        <f t="shared" si="0"/>
        <v>0.61224489795918369</v>
      </c>
      <c r="F10" s="29">
        <v>0.55555555555555558</v>
      </c>
      <c r="G10" s="24">
        <v>3.5</v>
      </c>
      <c r="H10" s="2">
        <v>113</v>
      </c>
      <c r="I10" s="29">
        <f t="shared" si="1"/>
        <v>0.38435374149659862</v>
      </c>
      <c r="J10" s="29">
        <v>0.32743362831858408</v>
      </c>
      <c r="K10" s="24">
        <v>3.6</v>
      </c>
      <c r="L10" s="2"/>
      <c r="M10" s="29"/>
      <c r="N10" s="29"/>
      <c r="O10" s="2">
        <v>15</v>
      </c>
      <c r="P10" s="29">
        <v>0.53333333333333333</v>
      </c>
      <c r="Q10" s="2">
        <v>17</v>
      </c>
      <c r="R10" s="29">
        <v>0.35294117647058826</v>
      </c>
      <c r="S10" s="2"/>
      <c r="T10" s="29"/>
    </row>
    <row r="11" spans="1:20" x14ac:dyDescent="0.25">
      <c r="A11" s="1" t="s">
        <v>27</v>
      </c>
      <c r="B11" s="2">
        <v>270</v>
      </c>
      <c r="C11" s="44">
        <v>0.562962962962963</v>
      </c>
      <c r="D11" s="2">
        <v>193</v>
      </c>
      <c r="E11" s="29">
        <f t="shared" si="0"/>
        <v>0.71481481481481479</v>
      </c>
      <c r="F11" s="29">
        <v>0.59585492227979275</v>
      </c>
      <c r="G11" s="24">
        <v>3.34</v>
      </c>
      <c r="H11" s="2">
        <v>58</v>
      </c>
      <c r="I11" s="29">
        <f t="shared" si="1"/>
        <v>0.21481481481481482</v>
      </c>
      <c r="J11" s="29">
        <v>0.51724137931034486</v>
      </c>
      <c r="K11" s="24">
        <v>3.18</v>
      </c>
      <c r="L11" s="2">
        <v>19</v>
      </c>
      <c r="M11" s="29">
        <f t="shared" si="2"/>
        <v>7.0370370370370375E-2</v>
      </c>
      <c r="N11" s="29">
        <v>0.36842105263157893</v>
      </c>
      <c r="O11" s="2">
        <v>7</v>
      </c>
      <c r="P11" s="29">
        <v>0.42857142857142855</v>
      </c>
      <c r="Q11" s="2">
        <v>4</v>
      </c>
      <c r="R11" s="29">
        <v>0.75</v>
      </c>
      <c r="S11" s="2">
        <v>10</v>
      </c>
      <c r="T11" s="29">
        <v>0.2</v>
      </c>
    </row>
    <row r="12" spans="1:20" x14ac:dyDescent="0.25">
      <c r="A12" s="1" t="s">
        <v>20</v>
      </c>
      <c r="B12" s="2">
        <v>1914</v>
      </c>
      <c r="C12" s="44">
        <v>0.4942528735632184</v>
      </c>
      <c r="D12" s="2">
        <v>1264</v>
      </c>
      <c r="E12" s="29">
        <f t="shared" si="0"/>
        <v>0.66039707419017768</v>
      </c>
      <c r="F12" s="29">
        <v>0.62341772151898733</v>
      </c>
      <c r="G12" s="24">
        <v>3.34</v>
      </c>
      <c r="H12" s="2">
        <v>264</v>
      </c>
      <c r="I12" s="29">
        <f t="shared" si="1"/>
        <v>0.13793103448275862</v>
      </c>
      <c r="J12" s="29">
        <v>0.49242424242424243</v>
      </c>
      <c r="K12" s="24">
        <v>3.54</v>
      </c>
      <c r="L12" s="2">
        <v>107</v>
      </c>
      <c r="M12" s="29">
        <f t="shared" si="2"/>
        <v>5.5903866248693833E-2</v>
      </c>
      <c r="N12" s="29">
        <v>0.35514018691588783</v>
      </c>
      <c r="O12" s="2">
        <v>53</v>
      </c>
      <c r="P12" s="29">
        <v>0.33962264150943394</v>
      </c>
      <c r="Q12" s="2">
        <v>43</v>
      </c>
      <c r="R12" s="29">
        <v>0.48837209302325579</v>
      </c>
      <c r="S12" s="2">
        <v>27</v>
      </c>
      <c r="T12" s="29">
        <v>0.33333333333333331</v>
      </c>
    </row>
    <row r="13" spans="1:20" x14ac:dyDescent="0.25">
      <c r="A13" s="1" t="s">
        <v>38</v>
      </c>
      <c r="B13" s="2">
        <v>81</v>
      </c>
      <c r="C13" s="44">
        <v>0.39506172839506171</v>
      </c>
      <c r="D13" s="2">
        <v>56</v>
      </c>
      <c r="E13" s="29">
        <f t="shared" si="0"/>
        <v>0.69135802469135799</v>
      </c>
      <c r="F13" s="29">
        <v>0.4107142857142857</v>
      </c>
      <c r="G13" s="24">
        <v>3.58</v>
      </c>
      <c r="H13" s="2">
        <v>25</v>
      </c>
      <c r="I13" s="29">
        <f t="shared" si="1"/>
        <v>0.30864197530864196</v>
      </c>
      <c r="J13" s="29">
        <v>0.36</v>
      </c>
      <c r="K13" s="24">
        <v>3.45</v>
      </c>
      <c r="L13" s="2"/>
      <c r="M13" s="29"/>
      <c r="N13" s="29"/>
      <c r="O13" s="2">
        <v>6</v>
      </c>
      <c r="P13" s="29">
        <v>0.5</v>
      </c>
      <c r="Q13" s="2">
        <v>9</v>
      </c>
      <c r="R13" s="29">
        <v>0.33333333333333331</v>
      </c>
      <c r="S13" s="2"/>
      <c r="T13" s="29"/>
    </row>
    <row r="14" spans="1:20" x14ac:dyDescent="0.25">
      <c r="A14" s="1" t="s">
        <v>35</v>
      </c>
      <c r="B14" s="2">
        <v>65</v>
      </c>
      <c r="C14" s="44">
        <v>0.36923076923076925</v>
      </c>
      <c r="D14" s="2">
        <v>50</v>
      </c>
      <c r="E14" s="29">
        <f t="shared" si="0"/>
        <v>0.76923076923076927</v>
      </c>
      <c r="F14" s="29">
        <v>0.34</v>
      </c>
      <c r="G14" s="24">
        <v>3.26</v>
      </c>
      <c r="H14" s="2">
        <v>6</v>
      </c>
      <c r="I14" s="29">
        <f t="shared" si="1"/>
        <v>9.2307692307692313E-2</v>
      </c>
      <c r="J14" s="29">
        <v>0.16666666666666666</v>
      </c>
      <c r="K14" s="24">
        <v>3.8</v>
      </c>
      <c r="M14" s="29"/>
      <c r="N14" s="29"/>
      <c r="O14" s="2">
        <v>8</v>
      </c>
      <c r="P14" s="29">
        <v>0.375</v>
      </c>
      <c r="Q14" s="2">
        <v>0</v>
      </c>
      <c r="R14" s="29"/>
      <c r="S14" s="2"/>
      <c r="T14" s="29"/>
    </row>
    <row r="15" spans="1:20" x14ac:dyDescent="0.25">
      <c r="A15" s="1" t="s">
        <v>59</v>
      </c>
      <c r="B15" s="2">
        <v>182</v>
      </c>
      <c r="C15" s="44">
        <v>0.5714285714285714</v>
      </c>
      <c r="D15" s="2">
        <v>141</v>
      </c>
      <c r="E15" s="29">
        <f t="shared" si="0"/>
        <v>0.77472527472527475</v>
      </c>
      <c r="F15" s="29">
        <v>0.62411347517730498</v>
      </c>
      <c r="G15" s="24">
        <v>3.3</v>
      </c>
      <c r="H15" s="2">
        <v>37</v>
      </c>
      <c r="I15" s="29">
        <f t="shared" si="1"/>
        <v>0.2032967032967033</v>
      </c>
      <c r="J15" s="29">
        <v>0.43243243243243246</v>
      </c>
      <c r="K15" s="24">
        <v>3.66</v>
      </c>
      <c r="M15" s="29"/>
      <c r="N15" s="29"/>
      <c r="O15" s="2">
        <v>17</v>
      </c>
      <c r="P15" s="29">
        <v>0.52941176470588236</v>
      </c>
      <c r="Q15" s="2">
        <v>6</v>
      </c>
      <c r="R15" s="29">
        <v>0.5</v>
      </c>
      <c r="T15" s="29"/>
    </row>
    <row r="16" spans="1:20" x14ac:dyDescent="0.25">
      <c r="A16" s="1" t="s">
        <v>14</v>
      </c>
      <c r="B16" s="2">
        <v>990</v>
      </c>
      <c r="C16" s="44">
        <v>0.57070707070707072</v>
      </c>
      <c r="D16" s="2">
        <v>183</v>
      </c>
      <c r="E16" s="29">
        <f t="shared" si="0"/>
        <v>0.18484848484848485</v>
      </c>
      <c r="F16" s="29">
        <v>0.56830601092896171</v>
      </c>
      <c r="G16" s="24">
        <v>3.46</v>
      </c>
      <c r="H16" s="2">
        <v>69</v>
      </c>
      <c r="I16" s="29">
        <f t="shared" si="1"/>
        <v>6.9696969696969702E-2</v>
      </c>
      <c r="J16" s="29">
        <v>0.50724637681159424</v>
      </c>
      <c r="K16" s="24">
        <v>3.71</v>
      </c>
      <c r="L16" s="2"/>
      <c r="M16" s="29"/>
      <c r="N16" s="29"/>
      <c r="O16" s="2">
        <v>24</v>
      </c>
      <c r="P16" s="29">
        <v>0.66666666666666663</v>
      </c>
      <c r="Q16" s="2">
        <v>18</v>
      </c>
      <c r="R16" s="29">
        <v>0.44444444444444442</v>
      </c>
      <c r="S16" s="2"/>
      <c r="T16" s="29"/>
    </row>
    <row r="17" spans="1:20" x14ac:dyDescent="0.25">
      <c r="A17" s="1" t="s">
        <v>47</v>
      </c>
      <c r="B17" s="2">
        <v>956</v>
      </c>
      <c r="C17" s="44">
        <v>0.5125523012552301</v>
      </c>
      <c r="D17" s="2">
        <v>622</v>
      </c>
      <c r="E17" s="29">
        <f t="shared" si="0"/>
        <v>0.65062761506276146</v>
      </c>
      <c r="F17" s="29">
        <v>0.54180064308681675</v>
      </c>
      <c r="G17" s="24">
        <v>3.4</v>
      </c>
      <c r="H17" s="2">
        <v>247</v>
      </c>
      <c r="I17" s="29">
        <f t="shared" si="1"/>
        <v>0.25836820083682011</v>
      </c>
      <c r="J17" s="29">
        <v>0.50202429149797567</v>
      </c>
      <c r="K17" s="24">
        <v>3.68</v>
      </c>
      <c r="L17" s="2">
        <v>87</v>
      </c>
      <c r="M17" s="29">
        <f t="shared" si="2"/>
        <v>9.1004184100418412E-2</v>
      </c>
      <c r="N17" s="29">
        <v>0.33333333333333331</v>
      </c>
      <c r="O17" s="2">
        <v>74</v>
      </c>
      <c r="P17" s="29">
        <v>0.47297297297297297</v>
      </c>
      <c r="Q17" s="2">
        <v>65</v>
      </c>
      <c r="R17" s="29">
        <v>0.50769230769230766</v>
      </c>
      <c r="S17" s="2">
        <v>25</v>
      </c>
      <c r="T17" s="29">
        <v>0.16</v>
      </c>
    </row>
    <row r="18" spans="1:20" x14ac:dyDescent="0.25">
      <c r="A18" s="1" t="s">
        <v>50</v>
      </c>
      <c r="B18" s="2">
        <v>181</v>
      </c>
      <c r="C18" s="44">
        <v>0.5524861878453039</v>
      </c>
      <c r="D18" s="2">
        <v>31</v>
      </c>
      <c r="E18" s="29">
        <f t="shared" si="0"/>
        <v>0.17127071823204421</v>
      </c>
      <c r="F18" s="29">
        <v>0.61290322580645162</v>
      </c>
      <c r="G18" s="24">
        <v>3.52</v>
      </c>
      <c r="H18" s="2">
        <v>29</v>
      </c>
      <c r="I18" s="29">
        <f t="shared" si="1"/>
        <v>0.16022099447513813</v>
      </c>
      <c r="J18" s="29">
        <v>0.41379310344827586</v>
      </c>
      <c r="K18" s="24">
        <v>3.71</v>
      </c>
      <c r="L18" s="2">
        <v>16</v>
      </c>
      <c r="M18" s="29">
        <f t="shared" si="2"/>
        <v>8.8397790055248615E-2</v>
      </c>
      <c r="N18" s="29">
        <v>0.5625</v>
      </c>
      <c r="O18" s="2">
        <v>5</v>
      </c>
      <c r="P18" s="29">
        <v>0.4</v>
      </c>
      <c r="Q18" s="2">
        <v>6</v>
      </c>
      <c r="R18" s="29">
        <v>0.83333333333333337</v>
      </c>
      <c r="S18" s="2">
        <v>1</v>
      </c>
      <c r="T18" s="29">
        <v>1</v>
      </c>
    </row>
    <row r="19" spans="1:20" x14ac:dyDescent="0.25">
      <c r="A19" s="1" t="s">
        <v>30</v>
      </c>
      <c r="B19" s="2">
        <v>548</v>
      </c>
      <c r="C19" s="44">
        <v>0.52007299270072993</v>
      </c>
      <c r="D19" s="2">
        <v>236</v>
      </c>
      <c r="E19" s="29">
        <f t="shared" si="0"/>
        <v>0.43065693430656932</v>
      </c>
      <c r="F19" s="29">
        <v>0.5</v>
      </c>
      <c r="G19" s="24">
        <v>3.33</v>
      </c>
      <c r="H19" s="2">
        <v>34</v>
      </c>
      <c r="I19" s="29">
        <f t="shared" si="1"/>
        <v>6.2043795620437957E-2</v>
      </c>
      <c r="J19" s="29">
        <v>0.47058823529411764</v>
      </c>
      <c r="K19" s="24">
        <v>3.55</v>
      </c>
      <c r="M19" s="29"/>
      <c r="N19" s="29"/>
      <c r="O19" s="2">
        <v>12</v>
      </c>
      <c r="P19" s="29">
        <v>0.5</v>
      </c>
      <c r="Q19" s="2">
        <v>4</v>
      </c>
      <c r="R19" s="29">
        <v>0.5</v>
      </c>
      <c r="T19" s="29"/>
    </row>
    <row r="20" spans="1:20" x14ac:dyDescent="0.25">
      <c r="A20" s="1" t="s">
        <v>6</v>
      </c>
      <c r="B20" s="2">
        <v>741</v>
      </c>
      <c r="C20" s="44">
        <v>0.63157894736842102</v>
      </c>
      <c r="D20" s="2">
        <v>281</v>
      </c>
      <c r="E20" s="29">
        <f t="shared" si="0"/>
        <v>0.37921727395411609</v>
      </c>
      <c r="F20" s="29">
        <v>0.64768683274021355</v>
      </c>
      <c r="G20" s="24">
        <v>3.37</v>
      </c>
      <c r="H20" s="2">
        <v>72</v>
      </c>
      <c r="I20" s="29">
        <f t="shared" si="1"/>
        <v>9.7165991902834009E-2</v>
      </c>
      <c r="J20" s="29">
        <v>0.54166666666666663</v>
      </c>
      <c r="K20" s="24">
        <v>3.52</v>
      </c>
      <c r="L20" s="2"/>
      <c r="M20" s="29"/>
      <c r="N20" s="29"/>
      <c r="O20" s="2">
        <v>14</v>
      </c>
      <c r="P20" s="29">
        <v>0.5714285714285714</v>
      </c>
      <c r="Q20" s="2">
        <v>0</v>
      </c>
      <c r="R20" s="29"/>
      <c r="S20" s="2"/>
      <c r="T20" s="29"/>
    </row>
    <row r="21" spans="1:20" x14ac:dyDescent="0.25">
      <c r="A21" s="1" t="s">
        <v>32</v>
      </c>
      <c r="B21" s="2">
        <v>44</v>
      </c>
      <c r="C21" s="44">
        <v>0.52272727272727271</v>
      </c>
      <c r="D21" s="2">
        <v>27</v>
      </c>
      <c r="E21" s="29">
        <f t="shared" si="0"/>
        <v>0.61363636363636365</v>
      </c>
      <c r="F21" s="29">
        <v>0.37037037037037035</v>
      </c>
      <c r="G21" s="24">
        <v>3.504</v>
      </c>
      <c r="H21" s="2">
        <v>17</v>
      </c>
      <c r="I21" s="29">
        <f t="shared" si="1"/>
        <v>0.38636363636363635</v>
      </c>
      <c r="J21" s="29">
        <v>0.35294117647058826</v>
      </c>
      <c r="K21" s="24">
        <v>3.71</v>
      </c>
      <c r="M21" s="29"/>
      <c r="N21" s="29"/>
      <c r="O21" s="2">
        <v>4</v>
      </c>
      <c r="P21" s="29">
        <v>0.5</v>
      </c>
      <c r="Q21" s="2">
        <v>2</v>
      </c>
      <c r="R21" s="29">
        <v>0</v>
      </c>
      <c r="T21" s="29"/>
    </row>
    <row r="22" spans="1:20" x14ac:dyDescent="0.25">
      <c r="A22" s="1" t="s">
        <v>41</v>
      </c>
      <c r="B22" s="2">
        <v>135</v>
      </c>
      <c r="C22" s="44">
        <v>0.50370370370370365</v>
      </c>
      <c r="D22" s="2">
        <v>64</v>
      </c>
      <c r="E22" s="29">
        <f t="shared" si="0"/>
        <v>0.47407407407407409</v>
      </c>
      <c r="F22" s="29">
        <v>0.5625</v>
      </c>
      <c r="G22" s="24">
        <v>3.56</v>
      </c>
      <c r="H22" s="2">
        <v>23</v>
      </c>
      <c r="I22" s="29">
        <f t="shared" si="1"/>
        <v>0.17037037037037037</v>
      </c>
      <c r="J22" s="29">
        <v>0.60869565217391308</v>
      </c>
      <c r="K22" s="24">
        <v>3.8</v>
      </c>
      <c r="L22" s="2"/>
      <c r="M22" s="29"/>
      <c r="N22" s="29"/>
      <c r="O22" s="2">
        <v>9</v>
      </c>
      <c r="P22" s="29">
        <v>0.22222222222222221</v>
      </c>
      <c r="Q22" s="2">
        <v>2</v>
      </c>
      <c r="R22" s="29">
        <v>1</v>
      </c>
      <c r="S22" s="2"/>
      <c r="T22" s="29"/>
    </row>
    <row r="23" spans="1:20" x14ac:dyDescent="0.25">
      <c r="A23" s="1" t="s">
        <v>24</v>
      </c>
      <c r="B23" s="2">
        <v>923</v>
      </c>
      <c r="C23" s="44">
        <v>0.45937161430119178</v>
      </c>
      <c r="D23" s="2">
        <v>346</v>
      </c>
      <c r="E23" s="29">
        <f t="shared" si="0"/>
        <v>0.37486457204767065</v>
      </c>
      <c r="F23" s="29">
        <v>0.47109826589595377</v>
      </c>
      <c r="G23" s="24">
        <v>3.45</v>
      </c>
      <c r="H23" s="2">
        <v>139</v>
      </c>
      <c r="I23" s="29">
        <f t="shared" si="1"/>
        <v>0.15059588299024917</v>
      </c>
      <c r="J23" s="29">
        <v>0.41007194244604317</v>
      </c>
      <c r="K23" s="24">
        <v>3.48</v>
      </c>
      <c r="L23" s="2">
        <v>16</v>
      </c>
      <c r="M23" s="29">
        <f t="shared" si="2"/>
        <v>1.7334777898158179E-2</v>
      </c>
      <c r="N23" s="29">
        <v>0.25</v>
      </c>
      <c r="O23" s="2">
        <v>48</v>
      </c>
      <c r="P23" s="29">
        <v>0.45833333333333331</v>
      </c>
      <c r="Q23" s="2">
        <v>24</v>
      </c>
      <c r="R23" s="29">
        <v>0.25</v>
      </c>
      <c r="S23" s="2"/>
      <c r="T23" s="29"/>
    </row>
    <row r="26" spans="1:20" s="16" customFormat="1" x14ac:dyDescent="0.25">
      <c r="A26" s="15" t="s">
        <v>156</v>
      </c>
      <c r="B26" s="21">
        <f t="shared" ref="B26:D26" si="3">SUM(B2:B25)</f>
        <v>19975</v>
      </c>
      <c r="C26" s="45"/>
      <c r="D26" s="21">
        <f t="shared" si="3"/>
        <v>6613</v>
      </c>
      <c r="E26" s="46"/>
      <c r="F26" s="22"/>
      <c r="G26" s="22"/>
      <c r="H26" s="21">
        <f t="shared" ref="H26" si="4">SUM(H2:H25)</f>
        <v>2883</v>
      </c>
      <c r="I26" s="21"/>
      <c r="J26" s="22"/>
      <c r="K26" s="21"/>
      <c r="L26" s="21">
        <f>SUM(L2:L25)</f>
        <v>797</v>
      </c>
      <c r="M26" s="21"/>
      <c r="N26" s="22"/>
      <c r="O26" s="21">
        <f t="shared" ref="O26:S26" si="5">SUM(O2:O25)</f>
        <v>525</v>
      </c>
      <c r="Q26" s="21">
        <f t="shared" si="5"/>
        <v>445</v>
      </c>
      <c r="S26" s="21">
        <f t="shared" si="5"/>
        <v>201</v>
      </c>
    </row>
    <row r="27" spans="1:20" s="48" customFormat="1" ht="15.75" x14ac:dyDescent="0.25">
      <c r="A27" s="47" t="s">
        <v>157</v>
      </c>
      <c r="C27" s="49">
        <v>0.55789999999999995</v>
      </c>
      <c r="D27" s="50"/>
      <c r="E27" s="50">
        <v>0.33110000000000001</v>
      </c>
      <c r="F27" s="50">
        <v>0.57099999999999995</v>
      </c>
      <c r="G27" s="51">
        <v>3.42</v>
      </c>
      <c r="H27" s="50"/>
      <c r="I27" s="50">
        <v>0.14430000000000001</v>
      </c>
      <c r="J27" s="50">
        <v>0.4572</v>
      </c>
      <c r="K27" s="51">
        <v>3.57</v>
      </c>
      <c r="L27" s="50"/>
      <c r="M27" s="50">
        <v>3.9899999999999998E-2</v>
      </c>
      <c r="N27" s="50">
        <v>0.37390000000000001</v>
      </c>
      <c r="P27" s="50">
        <v>0.47049999999999997</v>
      </c>
      <c r="R27" s="50">
        <v>0.44269999999999998</v>
      </c>
      <c r="T27" s="50">
        <v>0.31340000000000001</v>
      </c>
    </row>
    <row r="29" spans="1:20" x14ac:dyDescent="0.25">
      <c r="A29" s="20" t="s">
        <v>169</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DE5F87938FAA48AD78E009B9656458" ma:contentTypeVersion="19" ma:contentTypeDescription="Create a new document." ma:contentTypeScope="" ma:versionID="9e12b8e8ce2f051bc2176ef07fff0539">
  <xsd:schema xmlns:xsd="http://www.w3.org/2001/XMLSchema" xmlns:xs="http://www.w3.org/2001/XMLSchema" xmlns:p="http://schemas.microsoft.com/office/2006/metadata/properties" xmlns:ns2="1c860f19-3aac-4e8b-8919-6f64d3fe8db6" xmlns:ns3="acebd89f-974c-4c61-9b9d-d421ba02008d" targetNamespace="http://schemas.microsoft.com/office/2006/metadata/properties" ma:root="true" ma:fieldsID="67f08f51c8cc6538861af5ae1c52b625" ns2:_="" ns3:_="">
    <xsd:import namespace="1c860f19-3aac-4e8b-8919-6f64d3fe8db6"/>
    <xsd:import namespace="acebd89f-974c-4c61-9b9d-d421ba02008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Commitmentperio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60f19-3aac-4e8b-8919-6f64d3fe8d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0794bfc-6c29-44eb-826d-f62b8602996d" ma:termSetId="09814cd3-568e-fe90-9814-8d621ff8fb84" ma:anchorId="fba54fb3-c3e1-fe81-a776-ca4b69148c4d" ma:open="true" ma:isKeyword="false">
      <xsd:complexType>
        <xsd:sequence>
          <xsd:element ref="pc:Terms" minOccurs="0" maxOccurs="1"/>
        </xsd:sequence>
      </xsd:complexType>
    </xsd:element>
    <xsd:element name="Commitmentperiod" ma:index="24" nillable="true" ma:displayName="Commitment period " ma:format="Dropdown" ma:internalName="Commitmentperiod">
      <xsd:simpleType>
        <xsd:restriction base="dms:Choice">
          <xsd:enumeration value="July"/>
          <xsd:enumeration value="Aug"/>
          <xsd:enumeration value="Sept"/>
          <xsd:enumeration value="Oct"/>
          <xsd:enumeration value="Nov"/>
          <xsd:enumeration value="Dec"/>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ebd89f-974c-4c61-9b9d-d421ba02008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c30c6a5-23eb-4499-8e1e-2999a6e41b20}" ma:internalName="TaxCatchAll" ma:showField="CatchAllData" ma:web="acebd89f-974c-4c61-9b9d-d421ba0200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cebd89f-974c-4c61-9b9d-d421ba02008d" xsi:nil="true"/>
    <Commitmentperiod xmlns="1c860f19-3aac-4e8b-8919-6f64d3fe8db6" xsi:nil="true"/>
    <lcf76f155ced4ddcb4097134ff3c332f xmlns="1c860f19-3aac-4e8b-8919-6f64d3fe8d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EA689D-E638-4258-A168-0BF44584A885}">
  <ds:schemaRefs>
    <ds:schemaRef ds:uri="http://schemas.microsoft.com/sharepoint/v3/contenttype/forms"/>
  </ds:schemaRefs>
</ds:datastoreItem>
</file>

<file path=customXml/itemProps2.xml><?xml version="1.0" encoding="utf-8"?>
<ds:datastoreItem xmlns:ds="http://schemas.openxmlformats.org/officeDocument/2006/customXml" ds:itemID="{F2C50BE4-48BC-4F6C-9D7D-518D6DDF4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860f19-3aac-4e8b-8919-6f64d3fe8db6"/>
    <ds:schemaRef ds:uri="acebd89f-974c-4c61-9b9d-d421ba0200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349A41-90CA-4927-A2F4-EC6FF7059DA2}">
  <ds:schemaRefs>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 ds:uri="1c860f19-3aac-4e8b-8919-6f64d3fe8db6"/>
    <ds:schemaRef ds:uri="acebd89f-974c-4c61-9b9d-d421ba02008d"/>
    <ds:schemaRef ds:uri="http://schemas.microsoft.com/office/2006/documentManagement/typ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 Data</vt:lpstr>
      <vt:lpstr>State Highlights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Lazenby</dc:creator>
  <cp:lastModifiedBy>Paul Lazenby</cp:lastModifiedBy>
  <dcterms:created xsi:type="dcterms:W3CDTF">2025-09-19T16:11:39Z</dcterms:created>
  <dcterms:modified xsi:type="dcterms:W3CDTF">2026-02-21T15:43:25Z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0x010100DDDE5F87938FAA48AD78E009B9656458</vt:lpwstr>
  </property>
</Properties>
</file>